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do\NAS-Commun\Résultats\2024-2025\"/>
    </mc:Choice>
  </mc:AlternateContent>
  <xr:revisionPtr revIDLastSave="0" documentId="13_ncr:9_{294FE03F-155E-4D82-AA31-1A63C11B350B}" xr6:coauthVersionLast="47" xr6:coauthVersionMax="47" xr10:uidLastSave="{00000000-0000-0000-0000-000000000000}"/>
  <bookViews>
    <workbookView xWindow="-108" yWindow="-108" windowWidth="23256" windowHeight="12456" tabRatio="845" xr2:uid="{27A72837-B850-444E-BC37-D77863FE568A}"/>
  </bookViews>
  <sheets>
    <sheet name="50 NL HOMME" sheetId="2" r:id="rId1"/>
    <sheet name="50 NL FEMME" sheetId="3" r:id="rId2"/>
    <sheet name="100 NL HOMME" sheetId="4" r:id="rId3"/>
    <sheet name="100 NL FEMME" sheetId="5" r:id="rId4"/>
    <sheet name="50 D HOMME" sheetId="6" r:id="rId5"/>
    <sheet name="50 D FEMME" sheetId="7" r:id="rId6"/>
    <sheet name="100 D HOMME" sheetId="8" r:id="rId7"/>
    <sheet name="100 D FEMME" sheetId="21" r:id="rId8"/>
    <sheet name="50 B HOMME" sheetId="9" r:id="rId9"/>
    <sheet name="50 B FEMMES" sheetId="10" r:id="rId10"/>
    <sheet name="100 B HOMMES" sheetId="11" r:id="rId11"/>
    <sheet name="100 B FEMMES" sheetId="12" r:id="rId12"/>
    <sheet name="50 P HOMMES" sheetId="13" r:id="rId13"/>
    <sheet name="50 P FEMMES" sheetId="14" r:id="rId14"/>
    <sheet name="100 P HOMMES" sheetId="15" r:id="rId15"/>
    <sheet name="100 P FEMMES" sheetId="16" r:id="rId16"/>
    <sheet name="200 NL HOMMES" sheetId="17" r:id="rId17"/>
    <sheet name="200 NL FEMMES" sheetId="18" r:id="rId18"/>
    <sheet name="100 4N HOMMES" sheetId="19" r:id="rId19"/>
    <sheet name="100 4N FEMMES" sheetId="20" r:id="rId20"/>
  </sheets>
  <definedNames>
    <definedName name="_xlnm._FilterDatabase" localSheetId="19" hidden="1">'100 4N FEMMES'!$E$1:$E$29</definedName>
    <definedName name="_xlnm._FilterDatabase" localSheetId="18" hidden="1">'100 4N HOMMES'!$E$1:$E$29</definedName>
    <definedName name="_xlnm._FilterDatabase" localSheetId="11" hidden="1">'100 B FEMMES'!$E$2:$E$15</definedName>
    <definedName name="_xlnm._FilterDatabase" localSheetId="10" hidden="1">'100 B HOMMES'!$E$1:$E$15</definedName>
    <definedName name="_xlnm._FilterDatabase" localSheetId="6" hidden="1">'100 D HOMME'!$E$1:$E$6</definedName>
    <definedName name="_xlnm._FilterDatabase" localSheetId="3" hidden="1">'100 NL FEMME'!$E$2:$E$30</definedName>
    <definedName name="_xlnm._FilterDatabase" localSheetId="2" hidden="1">'100 NL HOMME'!$E$1:$E$32</definedName>
    <definedName name="_xlnm._FilterDatabase" localSheetId="15" hidden="1">'100 P FEMMES'!$E$2:$E$9</definedName>
    <definedName name="_xlnm._FilterDatabase" localSheetId="14" hidden="1">'100 P HOMMES'!$E$1:$E$9</definedName>
    <definedName name="_xlnm._FilterDatabase" localSheetId="17" hidden="1">'200 NL FEMMES'!$E$2:$E$8</definedName>
    <definedName name="_xlnm._FilterDatabase" localSheetId="16" hidden="1">'200 NL HOMMES'!$E$1:$E$8</definedName>
    <definedName name="_xlnm._FilterDatabase" localSheetId="9" hidden="1">'50 B FEMMES'!$E$2:$E$31</definedName>
    <definedName name="_xlnm._FilterDatabase" localSheetId="8" hidden="1">'50 B HOMME'!$E$1:$E$31</definedName>
    <definedName name="_xlnm._FilterDatabase" localSheetId="5" hidden="1">'50 D FEMME'!$E$2:$E$47</definedName>
    <definedName name="_xlnm._FilterDatabase" localSheetId="4" hidden="1">'50 D HOMME'!$E$1:$E$49</definedName>
    <definedName name="_xlnm._FilterDatabase" localSheetId="0" hidden="1">'50 NL HOMME'!$E$1:$E$117</definedName>
    <definedName name="_xlnm._FilterDatabase" localSheetId="13" hidden="1">'50 P FEMMES'!$E$1:$E$33</definedName>
    <definedName name="_xlnm._FilterDatabase" localSheetId="12" hidden="1">'50 P HOMMES'!$E$1:$E$33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0" l="1"/>
  <c r="F7" i="20"/>
  <c r="G5" i="20"/>
  <c r="F5" i="20"/>
  <c r="G6" i="20"/>
  <c r="F6" i="20"/>
  <c r="G10" i="20"/>
  <c r="F10" i="20"/>
  <c r="G3" i="20"/>
  <c r="F3" i="20"/>
  <c r="G4" i="20"/>
  <c r="F4" i="20"/>
  <c r="G9" i="20"/>
  <c r="F9" i="20"/>
  <c r="G8" i="20"/>
  <c r="F8" i="20"/>
  <c r="G2" i="20"/>
  <c r="F2" i="20"/>
  <c r="G11" i="20"/>
  <c r="F11" i="20"/>
  <c r="G5" i="19"/>
  <c r="F5" i="19"/>
  <c r="G9" i="19"/>
  <c r="F9" i="19"/>
  <c r="G14" i="19"/>
  <c r="F14" i="19"/>
  <c r="G6" i="19"/>
  <c r="F6" i="19"/>
  <c r="G7" i="19"/>
  <c r="F7" i="19"/>
  <c r="G11" i="19"/>
  <c r="F11" i="19"/>
  <c r="G3" i="19"/>
  <c r="F3" i="19"/>
  <c r="G16" i="19"/>
  <c r="F16" i="19"/>
  <c r="G2" i="19"/>
  <c r="F2" i="19"/>
  <c r="G13" i="19"/>
  <c r="F13" i="19"/>
  <c r="G17" i="19"/>
  <c r="F17" i="19"/>
  <c r="G4" i="19"/>
  <c r="F4" i="19"/>
  <c r="G12" i="19"/>
  <c r="F12" i="19"/>
  <c r="G10" i="19"/>
  <c r="F10" i="19"/>
  <c r="G8" i="19"/>
  <c r="F8" i="19"/>
  <c r="G15" i="19"/>
  <c r="F15" i="19"/>
  <c r="G3" i="18"/>
  <c r="F3" i="18"/>
  <c r="G2" i="18"/>
  <c r="F2" i="18"/>
  <c r="G3" i="17"/>
  <c r="F3" i="17"/>
  <c r="G5" i="17"/>
  <c r="F5" i="17"/>
  <c r="G4" i="17"/>
  <c r="F4" i="17"/>
  <c r="G2" i="17"/>
  <c r="F2" i="17"/>
  <c r="G2" i="16"/>
  <c r="F2" i="16"/>
  <c r="G3" i="16"/>
  <c r="F3" i="16"/>
  <c r="G6" i="15"/>
  <c r="F6" i="15"/>
  <c r="G3" i="15"/>
  <c r="F3" i="15"/>
  <c r="G5" i="15"/>
  <c r="F5" i="15"/>
  <c r="G2" i="15"/>
  <c r="F2" i="15"/>
  <c r="G4" i="15"/>
  <c r="F4" i="15"/>
  <c r="G2" i="14"/>
  <c r="F2" i="14"/>
  <c r="G7" i="14"/>
  <c r="F7" i="14"/>
  <c r="G6" i="14"/>
  <c r="F6" i="14"/>
  <c r="G8" i="14"/>
  <c r="F8" i="14"/>
  <c r="G4" i="14"/>
  <c r="F4" i="14"/>
  <c r="G5" i="14"/>
  <c r="F5" i="14"/>
  <c r="G9" i="14"/>
  <c r="F9" i="14"/>
  <c r="G3" i="14"/>
  <c r="F3" i="14"/>
  <c r="G10" i="14"/>
  <c r="F10" i="14"/>
  <c r="G9" i="13"/>
  <c r="F9" i="13"/>
  <c r="G11" i="13"/>
  <c r="F11" i="13"/>
  <c r="G4" i="13"/>
  <c r="F4" i="13"/>
  <c r="G10" i="13"/>
  <c r="F10" i="13"/>
  <c r="G6" i="13"/>
  <c r="F6" i="13"/>
  <c r="G8" i="13"/>
  <c r="F8" i="13"/>
  <c r="G21" i="13"/>
  <c r="F21" i="13"/>
  <c r="G20" i="13"/>
  <c r="F20" i="13"/>
  <c r="G16" i="13"/>
  <c r="F16" i="13"/>
  <c r="G3" i="13"/>
  <c r="F3" i="13"/>
  <c r="G2" i="13"/>
  <c r="F2" i="13"/>
  <c r="G5" i="13"/>
  <c r="F5" i="13"/>
  <c r="G14" i="13"/>
  <c r="F14" i="13"/>
  <c r="G13" i="13"/>
  <c r="F13" i="13"/>
  <c r="G15" i="13"/>
  <c r="F15" i="13"/>
  <c r="G17" i="13"/>
  <c r="F17" i="13"/>
  <c r="G19" i="13"/>
  <c r="F19" i="13"/>
  <c r="G12" i="13"/>
  <c r="F12" i="13"/>
  <c r="G7" i="13"/>
  <c r="F7" i="13"/>
  <c r="G18" i="13"/>
  <c r="F18" i="13"/>
  <c r="G3" i="12"/>
  <c r="F3" i="12"/>
  <c r="G5" i="12"/>
  <c r="F5" i="12"/>
  <c r="G4" i="12"/>
  <c r="F4" i="12"/>
  <c r="G7" i="12"/>
  <c r="F7" i="12"/>
  <c r="G2" i="12"/>
  <c r="F2" i="12"/>
  <c r="G6" i="12"/>
  <c r="F6" i="12"/>
  <c r="G9" i="11"/>
  <c r="F9" i="11"/>
  <c r="G7" i="11"/>
  <c r="F7" i="11"/>
  <c r="G5" i="11"/>
  <c r="F5" i="11"/>
  <c r="G8" i="11"/>
  <c r="F8" i="11"/>
  <c r="G6" i="11"/>
  <c r="F6" i="11"/>
  <c r="G4" i="11"/>
  <c r="F4" i="11"/>
  <c r="G3" i="11"/>
  <c r="F3" i="11"/>
  <c r="G2" i="11"/>
  <c r="F2" i="11"/>
  <c r="G4" i="10"/>
  <c r="F4" i="10"/>
  <c r="G13" i="10"/>
  <c r="F13" i="10"/>
  <c r="G7" i="10"/>
  <c r="F7" i="10"/>
  <c r="G8" i="10"/>
  <c r="F8" i="10"/>
  <c r="G3" i="10"/>
  <c r="F3" i="10"/>
  <c r="G5" i="10"/>
  <c r="F5" i="10"/>
  <c r="G10" i="10"/>
  <c r="F10" i="10"/>
  <c r="G6" i="10"/>
  <c r="F6" i="10"/>
  <c r="G9" i="10"/>
  <c r="F9" i="10"/>
  <c r="G11" i="10"/>
  <c r="F11" i="10"/>
  <c r="G12" i="10"/>
  <c r="F12" i="10"/>
  <c r="G2" i="10"/>
  <c r="F2" i="10"/>
  <c r="G16" i="9"/>
  <c r="F16" i="9"/>
  <c r="G15" i="9"/>
  <c r="F15" i="9"/>
  <c r="G4" i="9"/>
  <c r="F4" i="9"/>
  <c r="G8" i="9"/>
  <c r="F8" i="9"/>
  <c r="G13" i="9"/>
  <c r="F13" i="9"/>
  <c r="G6" i="9"/>
  <c r="F6" i="9"/>
  <c r="G17" i="9"/>
  <c r="F17" i="9"/>
  <c r="G2" i="9"/>
  <c r="F2" i="9"/>
  <c r="G11" i="9"/>
  <c r="F11" i="9"/>
  <c r="G9" i="9"/>
  <c r="F9" i="9"/>
  <c r="G14" i="9"/>
  <c r="F14" i="9"/>
  <c r="G12" i="9"/>
  <c r="F12" i="9"/>
  <c r="G5" i="9"/>
  <c r="F5" i="9"/>
  <c r="G7" i="9"/>
  <c r="F7" i="9"/>
  <c r="G10" i="9"/>
  <c r="F10" i="9"/>
  <c r="G3" i="9"/>
  <c r="F3" i="9"/>
  <c r="G3" i="8"/>
  <c r="F3" i="8"/>
  <c r="G2" i="8"/>
  <c r="F2" i="8"/>
  <c r="G4" i="8"/>
  <c r="F4" i="8"/>
  <c r="G19" i="6"/>
  <c r="F19" i="6"/>
  <c r="G8" i="6"/>
  <c r="F8" i="6"/>
  <c r="G14" i="6"/>
  <c r="F14" i="6"/>
  <c r="G18" i="6"/>
  <c r="F18" i="6"/>
  <c r="G23" i="6"/>
  <c r="F23" i="6"/>
  <c r="G33" i="6"/>
  <c r="F33" i="6"/>
  <c r="G11" i="6"/>
  <c r="F11" i="6"/>
  <c r="G25" i="6"/>
  <c r="F25" i="6"/>
  <c r="G10" i="6"/>
  <c r="F10" i="6"/>
  <c r="G32" i="6"/>
  <c r="F32" i="6"/>
  <c r="G24" i="6"/>
  <c r="F24" i="6"/>
  <c r="G12" i="6"/>
  <c r="F12" i="6"/>
  <c r="G17" i="6"/>
  <c r="F17" i="6"/>
  <c r="G7" i="6"/>
  <c r="F7" i="6"/>
  <c r="G5" i="6"/>
  <c r="F5" i="6"/>
  <c r="G31" i="6"/>
  <c r="F31" i="6"/>
  <c r="G28" i="6"/>
  <c r="F28" i="6"/>
  <c r="G9" i="6"/>
  <c r="F9" i="6"/>
  <c r="G29" i="6"/>
  <c r="F29" i="6"/>
  <c r="G3" i="6"/>
  <c r="F3" i="6"/>
  <c r="G30" i="6"/>
  <c r="F30" i="6"/>
  <c r="G2" i="6"/>
  <c r="F2" i="6"/>
  <c r="G6" i="6"/>
  <c r="F6" i="6"/>
  <c r="G21" i="6"/>
  <c r="F21" i="6"/>
  <c r="G27" i="6"/>
  <c r="F27" i="6"/>
  <c r="G13" i="6"/>
  <c r="F13" i="6"/>
  <c r="G26" i="6"/>
  <c r="F26" i="6"/>
  <c r="G22" i="6"/>
  <c r="F22" i="6"/>
  <c r="G16" i="6"/>
  <c r="F16" i="6"/>
  <c r="G20" i="6"/>
  <c r="F20" i="6"/>
  <c r="G4" i="6"/>
  <c r="F4" i="6"/>
  <c r="G15" i="6"/>
  <c r="F15" i="6"/>
  <c r="G2" i="7"/>
  <c r="F2" i="7"/>
  <c r="G11" i="7"/>
  <c r="F11" i="7"/>
  <c r="G5" i="7"/>
  <c r="F5" i="7"/>
  <c r="G4" i="7"/>
  <c r="F4" i="7"/>
  <c r="G10" i="7"/>
  <c r="F10" i="7"/>
  <c r="G6" i="7"/>
  <c r="F6" i="7"/>
  <c r="G3" i="7"/>
  <c r="F3" i="7"/>
  <c r="G8" i="7"/>
  <c r="F8" i="7"/>
  <c r="G7" i="7"/>
  <c r="F7" i="7"/>
  <c r="G9" i="7"/>
  <c r="F9" i="7"/>
  <c r="G7" i="5"/>
  <c r="F7" i="5"/>
  <c r="G4" i="5"/>
  <c r="F4" i="5"/>
  <c r="G5" i="5"/>
  <c r="F5" i="5"/>
  <c r="G3" i="5"/>
  <c r="F3" i="5"/>
  <c r="G8" i="5"/>
  <c r="F8" i="5"/>
  <c r="G9" i="5"/>
  <c r="F9" i="5"/>
  <c r="G2" i="5"/>
  <c r="F2" i="5"/>
  <c r="G6" i="5"/>
  <c r="F6" i="5"/>
  <c r="G27" i="4"/>
  <c r="F27" i="4"/>
  <c r="G2" i="4"/>
  <c r="F2" i="4"/>
  <c r="G24" i="4"/>
  <c r="F24" i="4"/>
  <c r="G8" i="4"/>
  <c r="F8" i="4"/>
  <c r="G4" i="4"/>
  <c r="F4" i="4"/>
  <c r="G14" i="4"/>
  <c r="F14" i="4"/>
  <c r="G23" i="4"/>
  <c r="F23" i="4"/>
  <c r="G15" i="4"/>
  <c r="F15" i="4"/>
  <c r="G16" i="4"/>
  <c r="F16" i="4"/>
  <c r="G13" i="4"/>
  <c r="F13" i="4"/>
  <c r="G29" i="4"/>
  <c r="F29" i="4"/>
  <c r="G22" i="4"/>
  <c r="F22" i="4"/>
  <c r="G18" i="4"/>
  <c r="F18" i="4"/>
  <c r="G10" i="4"/>
  <c r="F10" i="4"/>
  <c r="G17" i="4"/>
  <c r="F17" i="4"/>
  <c r="G12" i="4"/>
  <c r="F12" i="4"/>
  <c r="G25" i="4"/>
  <c r="F25" i="4"/>
  <c r="G9" i="4"/>
  <c r="F9" i="4"/>
  <c r="G72" i="2"/>
  <c r="F72" i="2"/>
  <c r="G16" i="2"/>
  <c r="F16" i="2"/>
  <c r="G4" i="2"/>
  <c r="F4" i="2"/>
  <c r="G53" i="2"/>
  <c r="F53" i="2"/>
  <c r="G69" i="2"/>
  <c r="F69" i="2"/>
  <c r="G49" i="2"/>
  <c r="F49" i="2"/>
  <c r="G62" i="2"/>
  <c r="F62" i="2"/>
  <c r="G35" i="2"/>
  <c r="F35" i="2"/>
  <c r="G51" i="2"/>
  <c r="F51" i="2"/>
  <c r="G3" i="2"/>
  <c r="F3" i="2"/>
  <c r="G52" i="2"/>
  <c r="F52" i="2"/>
  <c r="G37" i="2"/>
  <c r="F37" i="2"/>
  <c r="G30" i="2"/>
  <c r="F30" i="2"/>
  <c r="G57" i="2"/>
  <c r="F57" i="2"/>
  <c r="G65" i="2"/>
  <c r="F65" i="2"/>
  <c r="G25" i="2"/>
  <c r="F25" i="2"/>
  <c r="G31" i="2"/>
  <c r="F31" i="2"/>
  <c r="G75" i="2"/>
  <c r="F75" i="2"/>
  <c r="G9" i="2"/>
  <c r="F9" i="2"/>
  <c r="G45" i="2"/>
  <c r="F45" i="2"/>
  <c r="G19" i="2"/>
  <c r="F19" i="2"/>
  <c r="G27" i="2"/>
  <c r="F27" i="2"/>
  <c r="G60" i="2"/>
  <c r="F60" i="2"/>
  <c r="G29" i="2"/>
  <c r="F29" i="2"/>
  <c r="G48" i="2"/>
  <c r="F48" i="2"/>
  <c r="G68" i="2"/>
  <c r="F68" i="2"/>
  <c r="G5" i="2"/>
  <c r="F5" i="2"/>
  <c r="G74" i="2"/>
  <c r="F74" i="2"/>
  <c r="G44" i="2"/>
  <c r="F44" i="2"/>
  <c r="G41" i="2"/>
  <c r="F41" i="2"/>
  <c r="G7" i="2"/>
  <c r="F7" i="2"/>
  <c r="G71" i="2"/>
  <c r="F71" i="2"/>
  <c r="G17" i="2"/>
  <c r="F17" i="2"/>
  <c r="G21" i="2"/>
  <c r="F21" i="2"/>
  <c r="G34" i="2"/>
  <c r="F34" i="2"/>
  <c r="G46" i="2"/>
  <c r="F46" i="2"/>
  <c r="G47" i="2"/>
  <c r="F47" i="2"/>
  <c r="G70" i="2"/>
  <c r="F70" i="2"/>
  <c r="G24" i="2"/>
  <c r="F24" i="2"/>
  <c r="G28" i="2"/>
  <c r="F28" i="2"/>
  <c r="G12" i="2"/>
  <c r="F12" i="2"/>
  <c r="G36" i="2"/>
  <c r="F36" i="2"/>
  <c r="G76" i="2"/>
  <c r="F76" i="2"/>
  <c r="G54" i="2"/>
  <c r="F54" i="2"/>
  <c r="G73" i="2"/>
  <c r="F73" i="2"/>
  <c r="G64" i="2"/>
  <c r="F64" i="2"/>
  <c r="G33" i="2"/>
  <c r="F33" i="2"/>
  <c r="G50" i="2"/>
  <c r="F50" i="2"/>
  <c r="G40" i="2"/>
  <c r="F40" i="2"/>
  <c r="G59" i="2"/>
  <c r="F59" i="2"/>
  <c r="G13" i="2"/>
  <c r="F13" i="2"/>
  <c r="G22" i="2"/>
  <c r="F22" i="2"/>
  <c r="G56" i="2"/>
  <c r="F56" i="2"/>
  <c r="G18" i="2"/>
  <c r="F18" i="2"/>
  <c r="G63" i="2"/>
  <c r="F63" i="2"/>
  <c r="G55" i="2"/>
  <c r="F55" i="2"/>
  <c r="G32" i="2"/>
  <c r="F32" i="2"/>
  <c r="G39" i="2"/>
  <c r="F39" i="2"/>
  <c r="G26" i="2"/>
  <c r="F26" i="2"/>
  <c r="G67" i="2"/>
  <c r="F67" i="2"/>
  <c r="G6" i="2"/>
  <c r="F6" i="2"/>
  <c r="G61" i="2"/>
  <c r="F61" i="2"/>
  <c r="G58" i="2"/>
  <c r="F58" i="2"/>
  <c r="G23" i="2"/>
  <c r="F23" i="2"/>
  <c r="G11" i="2"/>
  <c r="F11" i="2"/>
  <c r="G38" i="2"/>
  <c r="F38" i="2"/>
  <c r="G8" i="2"/>
  <c r="F8" i="2"/>
  <c r="G43" i="2"/>
  <c r="F43" i="2"/>
  <c r="G42" i="2"/>
  <c r="F42" i="2"/>
  <c r="G15" i="2"/>
  <c r="F15" i="2"/>
  <c r="G14" i="2"/>
  <c r="F14" i="2"/>
  <c r="G66" i="2"/>
  <c r="F66" i="2"/>
  <c r="G2" i="2"/>
  <c r="F2" i="2"/>
  <c r="G10" i="2"/>
  <c r="F10" i="2"/>
  <c r="G20" i="2"/>
  <c r="F20" i="2"/>
</calcChain>
</file>

<file path=xl/sharedStrings.xml><?xml version="1.0" encoding="utf-8"?>
<sst xmlns="http://schemas.openxmlformats.org/spreadsheetml/2006/main" count="1716" uniqueCount="522">
  <si>
    <t>50NL (HF)</t>
  </si>
  <si>
    <t>N°Equipe</t>
  </si>
  <si>
    <t>N° licence</t>
  </si>
  <si>
    <t>Nom</t>
  </si>
  <si>
    <t>Prénom</t>
  </si>
  <si>
    <t>Sexe</t>
  </si>
  <si>
    <t>Résultat (Temps)</t>
  </si>
  <si>
    <t>Place</t>
  </si>
  <si>
    <t>M</t>
  </si>
  <si>
    <t>B101045560</t>
  </si>
  <si>
    <t>DUBOIS</t>
  </si>
  <si>
    <t>MATHEO</t>
  </si>
  <si>
    <t>B102015354</t>
  </si>
  <si>
    <t>DUQUENOIS</t>
  </si>
  <si>
    <t>LEO</t>
  </si>
  <si>
    <t>B10U043216</t>
  </si>
  <si>
    <t>COFFIGNIEZ</t>
  </si>
  <si>
    <t>LOUIS</t>
  </si>
  <si>
    <t>B101037073</t>
  </si>
  <si>
    <t>DELEYE</t>
  </si>
  <si>
    <t>MATTHEO</t>
  </si>
  <si>
    <t>B10U063795</t>
  </si>
  <si>
    <t>COUPPEY</t>
  </si>
  <si>
    <t>EMILIEN</t>
  </si>
  <si>
    <t>B10U023319</t>
  </si>
  <si>
    <t>BONNIEC</t>
  </si>
  <si>
    <t>MARGAUX</t>
  </si>
  <si>
    <t>F</t>
  </si>
  <si>
    <t>B101013960</t>
  </si>
  <si>
    <t>RABAH</t>
  </si>
  <si>
    <t>ILYES</t>
  </si>
  <si>
    <t>B101014385</t>
  </si>
  <si>
    <t>KANIUGA</t>
  </si>
  <si>
    <t>VALENTIN</t>
  </si>
  <si>
    <t>B101013948</t>
  </si>
  <si>
    <t>RAPENNE</t>
  </si>
  <si>
    <t>ISAAC</t>
  </si>
  <si>
    <t>B101039065</t>
  </si>
  <si>
    <t>VIVIES</t>
  </si>
  <si>
    <t>THOMAS</t>
  </si>
  <si>
    <t>B101033054</t>
  </si>
  <si>
    <t>PLUMECOCQ</t>
  </si>
  <si>
    <t>MATIS</t>
  </si>
  <si>
    <t>B101013943</t>
  </si>
  <si>
    <t>BERQUEZ</t>
  </si>
  <si>
    <t>ROMANE</t>
  </si>
  <si>
    <t>B10U069703</t>
  </si>
  <si>
    <t>NGASSAM</t>
  </si>
  <si>
    <t>PAULINE</t>
  </si>
  <si>
    <t>B101008255</t>
  </si>
  <si>
    <t>BOSSERELLE</t>
  </si>
  <si>
    <t>CHLOE</t>
  </si>
  <si>
    <t>B101040056</t>
  </si>
  <si>
    <t>POPOVIC-SLATER</t>
  </si>
  <si>
    <t>SACHA</t>
  </si>
  <si>
    <t>B10U070350</t>
  </si>
  <si>
    <t>COUSINARD</t>
  </si>
  <si>
    <t>CAMILLE</t>
  </si>
  <si>
    <t>B101003609</t>
  </si>
  <si>
    <t>LOUVET</t>
  </si>
  <si>
    <t>TOM</t>
  </si>
  <si>
    <t>B101063989</t>
  </si>
  <si>
    <t>GUNY</t>
  </si>
  <si>
    <t>LUKA</t>
  </si>
  <si>
    <t>B101005164</t>
  </si>
  <si>
    <t>FOUCARD</t>
  </si>
  <si>
    <t>CELYA</t>
  </si>
  <si>
    <t>B101072487</t>
  </si>
  <si>
    <t>DARRET</t>
  </si>
  <si>
    <t>ALICE</t>
  </si>
  <si>
    <t>B101004645</t>
  </si>
  <si>
    <t>HEINEMANN</t>
  </si>
  <si>
    <t>ADRIEN</t>
  </si>
  <si>
    <t>B101011407</t>
  </si>
  <si>
    <t>FENOUILLOT</t>
  </si>
  <si>
    <t>JOHN</t>
  </si>
  <si>
    <t>B101002610</t>
  </si>
  <si>
    <t>GLISE</t>
  </si>
  <si>
    <t>KEVIN</t>
  </si>
  <si>
    <t>B101022982</t>
  </si>
  <si>
    <t>SIX</t>
  </si>
  <si>
    <t>NOA</t>
  </si>
  <si>
    <t>B101075171</t>
  </si>
  <si>
    <t>FRITOT</t>
  </si>
  <si>
    <t>MELISSA</t>
  </si>
  <si>
    <t>B101023390</t>
  </si>
  <si>
    <t>SINNEMA</t>
  </si>
  <si>
    <t>MANON</t>
  </si>
  <si>
    <t>B101003860</t>
  </si>
  <si>
    <t>GRAVELINE</t>
  </si>
  <si>
    <t>BASTIEN</t>
  </si>
  <si>
    <t>B101005222</t>
  </si>
  <si>
    <t>MINIOT</t>
  </si>
  <si>
    <t>JULES</t>
  </si>
  <si>
    <t>B101003636</t>
  </si>
  <si>
    <t>LEBON-NAVARRO</t>
  </si>
  <si>
    <t>MAXENCE</t>
  </si>
  <si>
    <t>B101018468</t>
  </si>
  <si>
    <t>LE LIEVRE</t>
  </si>
  <si>
    <t>MATHIS</t>
  </si>
  <si>
    <t>B101039185</t>
  </si>
  <si>
    <t>VASSEUR</t>
  </si>
  <si>
    <t>B101015695</t>
  </si>
  <si>
    <t>FELLAH</t>
  </si>
  <si>
    <t>CLEMENT</t>
  </si>
  <si>
    <t>B101076290</t>
  </si>
  <si>
    <t>GEFFROY</t>
  </si>
  <si>
    <t>LUCA</t>
  </si>
  <si>
    <t>B101077728</t>
  </si>
  <si>
    <t>LEWANDOWSKI</t>
  </si>
  <si>
    <t>NINON</t>
  </si>
  <si>
    <t>B101072261</t>
  </si>
  <si>
    <t>GEISTEL</t>
  </si>
  <si>
    <t>B102004796</t>
  </si>
  <si>
    <t>DHEILLY</t>
  </si>
  <si>
    <t>BAPTISTE</t>
  </si>
  <si>
    <t>B101039241</t>
  </si>
  <si>
    <t>HUNAUT</t>
  </si>
  <si>
    <t>ANTONIN</t>
  </si>
  <si>
    <t>B10U058564</t>
  </si>
  <si>
    <t>BOYER</t>
  </si>
  <si>
    <t>PERLE</t>
  </si>
  <si>
    <t>B101046523</t>
  </si>
  <si>
    <t>FORBRAS</t>
  </si>
  <si>
    <t>NICOLAS</t>
  </si>
  <si>
    <t>MAXIME</t>
  </si>
  <si>
    <t>B101078664</t>
  </si>
  <si>
    <t>BRICHE</t>
  </si>
  <si>
    <t>CLARA</t>
  </si>
  <si>
    <t>B101022362</t>
  </si>
  <si>
    <t>GOEMAERE</t>
  </si>
  <si>
    <t>KELIAN</t>
  </si>
  <si>
    <t>B101008233</t>
  </si>
  <si>
    <t>BIGAN</t>
  </si>
  <si>
    <t>FLAVIE</t>
  </si>
  <si>
    <t>B101078061</t>
  </si>
  <si>
    <t>WATTEBLED</t>
  </si>
  <si>
    <t>B101008414</t>
  </si>
  <si>
    <t>BARBIER</t>
  </si>
  <si>
    <t>GAETAN</t>
  </si>
  <si>
    <t>B101003599</t>
  </si>
  <si>
    <t>COLAIANNI</t>
  </si>
  <si>
    <t>FLAVIO</t>
  </si>
  <si>
    <t>B101078971</t>
  </si>
  <si>
    <t>MATONDO</t>
  </si>
  <si>
    <t>LEVI</t>
  </si>
  <si>
    <t>THEO</t>
  </si>
  <si>
    <t>B101080110</t>
  </si>
  <si>
    <t>ALIX</t>
  </si>
  <si>
    <t>YAEL</t>
  </si>
  <si>
    <t>B101011282</t>
  </si>
  <si>
    <t>DUCHENE</t>
  </si>
  <si>
    <t>COLIN</t>
  </si>
  <si>
    <t>B101000860</t>
  </si>
  <si>
    <t>LABOIS</t>
  </si>
  <si>
    <t>ROMAIN</t>
  </si>
  <si>
    <t>B101008263</t>
  </si>
  <si>
    <t>PORQUIER</t>
  </si>
  <si>
    <t>CHARLES</t>
  </si>
  <si>
    <t>B101043052</t>
  </si>
  <si>
    <t>STEVENOT</t>
  </si>
  <si>
    <t>LILAH</t>
  </si>
  <si>
    <t>B101036359</t>
  </si>
  <si>
    <t>REBILLARD</t>
  </si>
  <si>
    <t>B101011035</t>
  </si>
  <si>
    <t>LOIRE</t>
  </si>
  <si>
    <t>PAUL</t>
  </si>
  <si>
    <t>B101013945</t>
  </si>
  <si>
    <t>MONTEIRO</t>
  </si>
  <si>
    <t>B101006371</t>
  </si>
  <si>
    <t>COLLET</t>
  </si>
  <si>
    <t>B101018544</t>
  </si>
  <si>
    <t>JAFFRE</t>
  </si>
  <si>
    <t>CORENTIN</t>
  </si>
  <si>
    <t>B101072406</t>
  </si>
  <si>
    <t>BARACHIN</t>
  </si>
  <si>
    <t>B101008415</t>
  </si>
  <si>
    <t>GERARD</t>
  </si>
  <si>
    <t>JULIETTE</t>
  </si>
  <si>
    <t>B101002997</t>
  </si>
  <si>
    <t>FRENOY</t>
  </si>
  <si>
    <t>NAOMY</t>
  </si>
  <si>
    <t>LILIAN</t>
  </si>
  <si>
    <t>B101078983</t>
  </si>
  <si>
    <t>MAHMOUDI</t>
  </si>
  <si>
    <t>NAEL</t>
  </si>
  <si>
    <t>B101008392</t>
  </si>
  <si>
    <t>LOCHERON</t>
  </si>
  <si>
    <t>HADI</t>
  </si>
  <si>
    <t>B101003061</t>
  </si>
  <si>
    <t>ZERRIFI</t>
  </si>
  <si>
    <t>AZZEL</t>
  </si>
  <si>
    <t>B101003546</t>
  </si>
  <si>
    <t>DELATOUR</t>
  </si>
  <si>
    <t>B101072266</t>
  </si>
  <si>
    <t>SALAUN</t>
  </si>
  <si>
    <t>B101008412</t>
  </si>
  <si>
    <t>GOFFIN</t>
  </si>
  <si>
    <t>ANGE</t>
  </si>
  <si>
    <t>B101081011</t>
  </si>
  <si>
    <t>TALBOT</t>
  </si>
  <si>
    <t>ALYSON</t>
  </si>
  <si>
    <t>B10U069783</t>
  </si>
  <si>
    <t>LOUANNE</t>
  </si>
  <si>
    <t>B101013947</t>
  </si>
  <si>
    <t>SOBOTA</t>
  </si>
  <si>
    <t>HANAE</t>
  </si>
  <si>
    <t>B101003005</t>
  </si>
  <si>
    <t>KIZILOGLU</t>
  </si>
  <si>
    <t>HASAN</t>
  </si>
  <si>
    <t>B101002408</t>
  </si>
  <si>
    <t>CHEVALIER</t>
  </si>
  <si>
    <t>CLOTILDE</t>
  </si>
  <si>
    <t>B200075682</t>
  </si>
  <si>
    <t>ICYK</t>
  </si>
  <si>
    <t>TRISTAN</t>
  </si>
  <si>
    <t>B101029386</t>
  </si>
  <si>
    <t>ROGER LEMPEREUR</t>
  </si>
  <si>
    <t>ENZO</t>
  </si>
  <si>
    <t>B101084639</t>
  </si>
  <si>
    <t>PARENT</t>
  </si>
  <si>
    <t>B101015771</t>
  </si>
  <si>
    <t>CARDOT</t>
  </si>
  <si>
    <t>B101084866</t>
  </si>
  <si>
    <t>JOLY</t>
  </si>
  <si>
    <t>B101029392</t>
  </si>
  <si>
    <t>RICHE</t>
  </si>
  <si>
    <t>AURELIEN</t>
  </si>
  <si>
    <t>B101080090</t>
  </si>
  <si>
    <t>VANRYSSEL</t>
  </si>
  <si>
    <t>RAPHAEL</t>
  </si>
  <si>
    <t>B101012623</t>
  </si>
  <si>
    <t>MROZIK</t>
  </si>
  <si>
    <t>OSKAR</t>
  </si>
  <si>
    <t>B101006312</t>
  </si>
  <si>
    <t>ADAM</t>
  </si>
  <si>
    <t>EMMA</t>
  </si>
  <si>
    <t>B101002485</t>
  </si>
  <si>
    <t>GOSLIN</t>
  </si>
  <si>
    <t>LEA</t>
  </si>
  <si>
    <t>B101032681</t>
  </si>
  <si>
    <t>PETIT</t>
  </si>
  <si>
    <t>YANIS</t>
  </si>
  <si>
    <t>DUPONT</t>
  </si>
  <si>
    <t>MATTEO</t>
  </si>
  <si>
    <t>B101041243</t>
  </si>
  <si>
    <t>CHMIELEZKI</t>
  </si>
  <si>
    <t>HUGO</t>
  </si>
  <si>
    <t>B101085472</t>
  </si>
  <si>
    <t>AISSAOUI</t>
  </si>
  <si>
    <t>SAMYA</t>
  </si>
  <si>
    <t>B101008509</t>
  </si>
  <si>
    <t>GOMES</t>
  </si>
  <si>
    <t>LOLA</t>
  </si>
  <si>
    <t>B101023328</t>
  </si>
  <si>
    <t>LECONTE</t>
  </si>
  <si>
    <t>ALAN</t>
  </si>
  <si>
    <t>B101085182</t>
  </si>
  <si>
    <t>DUMONT</t>
  </si>
  <si>
    <t>VALENTINE</t>
  </si>
  <si>
    <t>B200085622</t>
  </si>
  <si>
    <t>POUILLY</t>
  </si>
  <si>
    <t>ELISA</t>
  </si>
  <si>
    <t>B101085509</t>
  </si>
  <si>
    <t>DOVERGNE</t>
  </si>
  <si>
    <t>LUCAS</t>
  </si>
  <si>
    <t>B200077484</t>
  </si>
  <si>
    <t>ALLIONE</t>
  </si>
  <si>
    <t>ELISE</t>
  </si>
  <si>
    <t>B10U080981</t>
  </si>
  <si>
    <t>CLARET</t>
  </si>
  <si>
    <t>LISA</t>
  </si>
  <si>
    <t>B10U085407</t>
  </si>
  <si>
    <t>BOUVIER</t>
  </si>
  <si>
    <t>TALIA</t>
  </si>
  <si>
    <t>B101080113</t>
  </si>
  <si>
    <t>MINART</t>
  </si>
  <si>
    <t>B101085228</t>
  </si>
  <si>
    <t>LAGATHU</t>
  </si>
  <si>
    <t>ERWANN</t>
  </si>
  <si>
    <t>B101064167</t>
  </si>
  <si>
    <t>DARRAS</t>
  </si>
  <si>
    <t>B101012527</t>
  </si>
  <si>
    <t>VAN-LIERDE</t>
  </si>
  <si>
    <t>B200084653</t>
  </si>
  <si>
    <t>LALLEMENT</t>
  </si>
  <si>
    <t>B101085573</t>
  </si>
  <si>
    <t>BARON</t>
  </si>
  <si>
    <t>AXEL</t>
  </si>
  <si>
    <t>B101005233</t>
  </si>
  <si>
    <t>NEUVILLE</t>
  </si>
  <si>
    <t>LOUKAS</t>
  </si>
  <si>
    <t>B101072006</t>
  </si>
  <si>
    <t>ROPERT</t>
  </si>
  <si>
    <t>RONAN</t>
  </si>
  <si>
    <t>B101027358</t>
  </si>
  <si>
    <t>FUZELLIER</t>
  </si>
  <si>
    <t>B101008275</t>
  </si>
  <si>
    <t>REDOULEZ</t>
  </si>
  <si>
    <t>NATHANAEL</t>
  </si>
  <si>
    <t>B101018145</t>
  </si>
  <si>
    <t>TALLEGAS</t>
  </si>
  <si>
    <t>B101085468</t>
  </si>
  <si>
    <t>LEGRIS</t>
  </si>
  <si>
    <t>NOEMIE</t>
  </si>
  <si>
    <t>B101018151</t>
  </si>
  <si>
    <t>OIZEL</t>
  </si>
  <si>
    <t>B101086307</t>
  </si>
  <si>
    <t>DAIRAINE</t>
  </si>
  <si>
    <t>ERIKA</t>
  </si>
  <si>
    <t>B101080108</t>
  </si>
  <si>
    <t>GAOTTE</t>
  </si>
  <si>
    <t>B101018404</t>
  </si>
  <si>
    <t>OLEJARZ</t>
  </si>
  <si>
    <t>B101003641</t>
  </si>
  <si>
    <t>NAIT LHADJ</t>
  </si>
  <si>
    <t>ADEL</t>
  </si>
  <si>
    <t>B10U086067</t>
  </si>
  <si>
    <t>DELPLANQUE</t>
  </si>
  <si>
    <t>LAURA</t>
  </si>
  <si>
    <t>B101012525</t>
  </si>
  <si>
    <t>CAUET</t>
  </si>
  <si>
    <t>MARIE</t>
  </si>
  <si>
    <t>B101076284</t>
  </si>
  <si>
    <t>WIZEN</t>
  </si>
  <si>
    <t>NATHAN</t>
  </si>
  <si>
    <t>B10U003540</t>
  </si>
  <si>
    <t>DEVISME</t>
  </si>
  <si>
    <t>LOUISE</t>
  </si>
  <si>
    <t>B10U085413</t>
  </si>
  <si>
    <t>CHEIKH AHMED</t>
  </si>
  <si>
    <t>KAMIL</t>
  </si>
  <si>
    <t>B101087406</t>
  </si>
  <si>
    <t>DE JAEGER</t>
  </si>
  <si>
    <t>B101087416</t>
  </si>
  <si>
    <t>DEHORNE</t>
  </si>
  <si>
    <t>ELIOT</t>
  </si>
  <si>
    <t>B101076517</t>
  </si>
  <si>
    <t>EL AMRI</t>
  </si>
  <si>
    <t>ALI</t>
  </si>
  <si>
    <t>B101084720</t>
  </si>
  <si>
    <t>DUCROQUET</t>
  </si>
  <si>
    <t>B101078873</t>
  </si>
  <si>
    <t>HEUDELAIRE</t>
  </si>
  <si>
    <t>B101002413</t>
  </si>
  <si>
    <t>PORTEMAN</t>
  </si>
  <si>
    <t>HELOISE</t>
  </si>
  <si>
    <t>B101036356</t>
  </si>
  <si>
    <t>CHERI-ZECOTE</t>
  </si>
  <si>
    <t>B101089411</t>
  </si>
  <si>
    <t>CORNU</t>
  </si>
  <si>
    <t>B101072395</t>
  </si>
  <si>
    <t>100NL (HF)</t>
  </si>
  <si>
    <t>B10U043237</t>
  </si>
  <si>
    <t>HERMEL</t>
  </si>
  <si>
    <t>LOU</t>
  </si>
  <si>
    <t>B101036767</t>
  </si>
  <si>
    <t>FERREIRA DA SILVA</t>
  </si>
  <si>
    <t>JEHRO</t>
  </si>
  <si>
    <t>B101058500</t>
  </si>
  <si>
    <t>BRABANT</t>
  </si>
  <si>
    <t>ANATOLE</t>
  </si>
  <si>
    <t>B10U085476</t>
  </si>
  <si>
    <t>FLORET</t>
  </si>
  <si>
    <t>MAEVA</t>
  </si>
  <si>
    <t>B101078700</t>
  </si>
  <si>
    <t>RUIN</t>
  </si>
  <si>
    <t>EVANN</t>
  </si>
  <si>
    <t>B10U003604</t>
  </si>
  <si>
    <t>THERY</t>
  </si>
  <si>
    <t>MATHIEU</t>
  </si>
  <si>
    <t>B101089413</t>
  </si>
  <si>
    <t>DARMANI</t>
  </si>
  <si>
    <t>NOE</t>
  </si>
  <si>
    <t>50D (HF)</t>
  </si>
  <si>
    <t>B101069847</t>
  </si>
  <si>
    <t>MAGNIER</t>
  </si>
  <si>
    <t>B101034661</t>
  </si>
  <si>
    <t>B10U078654</t>
  </si>
  <si>
    <t>BEAL</t>
  </si>
  <si>
    <t>TITOUAN</t>
  </si>
  <si>
    <t>B101072251</t>
  </si>
  <si>
    <t>COURTIN</t>
  </si>
  <si>
    <t>B101085451</t>
  </si>
  <si>
    <t>PADE</t>
  </si>
  <si>
    <t>ANTHONY</t>
  </si>
  <si>
    <t>B101085199</t>
  </si>
  <si>
    <t>HALLADE</t>
  </si>
  <si>
    <t>B101029684</t>
  </si>
  <si>
    <t>THEROUANNE</t>
  </si>
  <si>
    <t>MAEL</t>
  </si>
  <si>
    <t>B10U086070</t>
  </si>
  <si>
    <t>LEJEUNE</t>
  </si>
  <si>
    <t>VICTOR</t>
  </si>
  <si>
    <t>B101018409</t>
  </si>
  <si>
    <t>BAUDRY</t>
  </si>
  <si>
    <t>B101087365</t>
  </si>
  <si>
    <t>BULLICH</t>
  </si>
  <si>
    <t>KILLIAN</t>
  </si>
  <si>
    <t>100D (HF)</t>
  </si>
  <si>
    <t>50B (HF)</t>
  </si>
  <si>
    <t>B101022880</t>
  </si>
  <si>
    <t>BIMONT</t>
  </si>
  <si>
    <t>YVAN</t>
  </si>
  <si>
    <t>B101003002</t>
  </si>
  <si>
    <t>B10U043219</t>
  </si>
  <si>
    <t>LEFEVRE</t>
  </si>
  <si>
    <t>B10U080091</t>
  </si>
  <si>
    <t>ROUSSEAU</t>
  </si>
  <si>
    <t>MARGOT</t>
  </si>
  <si>
    <t>B101078697</t>
  </si>
  <si>
    <t>COMBES</t>
  </si>
  <si>
    <t>MAODAN</t>
  </si>
  <si>
    <t>B200086045</t>
  </si>
  <si>
    <t>CHAILLOT</t>
  </si>
  <si>
    <t>MAELLE</t>
  </si>
  <si>
    <t>B101036367</t>
  </si>
  <si>
    <t>OUGOUIS</t>
  </si>
  <si>
    <t>ANAS</t>
  </si>
  <si>
    <t>100B (HF)</t>
  </si>
  <si>
    <t>B101000856</t>
  </si>
  <si>
    <t>OBEUF</t>
  </si>
  <si>
    <t>AMANDINE</t>
  </si>
  <si>
    <t>50P (HF)</t>
  </si>
  <si>
    <t>B101011009</t>
  </si>
  <si>
    <t>PRIAM D’HERMY</t>
  </si>
  <si>
    <t>KALY</t>
  </si>
  <si>
    <t>B200084427</t>
  </si>
  <si>
    <t>GRAIL</t>
  </si>
  <si>
    <t>AGATE</t>
  </si>
  <si>
    <t>B10U086082</t>
  </si>
  <si>
    <t>LESKER</t>
  </si>
  <si>
    <t>100P (HF)</t>
  </si>
  <si>
    <t>200NL (HF)</t>
  </si>
  <si>
    <t>B10U032838</t>
  </si>
  <si>
    <t>BREHANT</t>
  </si>
  <si>
    <t>B101011003</t>
  </si>
  <si>
    <t>GUILBERT</t>
  </si>
  <si>
    <t>100 4N (HF)</t>
  </si>
  <si>
    <t>00:27.57</t>
  </si>
  <si>
    <t>1</t>
  </si>
  <si>
    <t>00:29.47</t>
  </si>
  <si>
    <t>2</t>
  </si>
  <si>
    <t>00:30.34</t>
  </si>
  <si>
    <t>3</t>
  </si>
  <si>
    <t>00:30.69</t>
  </si>
  <si>
    <t>4</t>
  </si>
  <si>
    <t>00:30.85</t>
  </si>
  <si>
    <t>5</t>
  </si>
  <si>
    <t>00:32.09</t>
  </si>
  <si>
    <t>6</t>
  </si>
  <si>
    <t>00:32.37</t>
  </si>
  <si>
    <t>7</t>
  </si>
  <si>
    <t>00:34.09</t>
  </si>
  <si>
    <t>8</t>
  </si>
  <si>
    <t>00:34.63</t>
  </si>
  <si>
    <t>9</t>
  </si>
  <si>
    <t>00:34.80</t>
  </si>
  <si>
    <t>10</t>
  </si>
  <si>
    <t>00:34.95</t>
  </si>
  <si>
    <t>11</t>
  </si>
  <si>
    <t>00:35.45</t>
  </si>
  <si>
    <t>12</t>
  </si>
  <si>
    <t>00:36.17</t>
  </si>
  <si>
    <t>13</t>
  </si>
  <si>
    <t>00:36.75</t>
  </si>
  <si>
    <t>14</t>
  </si>
  <si>
    <t>00:36.99</t>
  </si>
  <si>
    <t>15</t>
  </si>
  <si>
    <t>00:37.03</t>
  </si>
  <si>
    <t>16</t>
  </si>
  <si>
    <t>00:37.88</t>
  </si>
  <si>
    <t>17</t>
  </si>
  <si>
    <t>00:37.90</t>
  </si>
  <si>
    <t>18</t>
  </si>
  <si>
    <t>00:38.69</t>
  </si>
  <si>
    <t>19</t>
  </si>
  <si>
    <t>00:39.01</t>
  </si>
  <si>
    <t>20</t>
  </si>
  <si>
    <t>00:39.03</t>
  </si>
  <si>
    <t>21</t>
  </si>
  <si>
    <t>00:41.11</t>
  </si>
  <si>
    <t>22</t>
  </si>
  <si>
    <t>00:41.84</t>
  </si>
  <si>
    <t>23</t>
  </si>
  <si>
    <t>00:41.92</t>
  </si>
  <si>
    <t>24</t>
  </si>
  <si>
    <t>00:42.30</t>
  </si>
  <si>
    <t>25</t>
  </si>
  <si>
    <t>00:42.59</t>
  </si>
  <si>
    <t>26</t>
  </si>
  <si>
    <t>00:43.45</t>
  </si>
  <si>
    <t>27</t>
  </si>
  <si>
    <t>28</t>
  </si>
  <si>
    <t>00:43.74</t>
  </si>
  <si>
    <t>29</t>
  </si>
  <si>
    <t>00:44.01</t>
  </si>
  <si>
    <t>30</t>
  </si>
  <si>
    <t>00:44.62</t>
  </si>
  <si>
    <t>31</t>
  </si>
  <si>
    <t>00:45.13</t>
  </si>
  <si>
    <t>32</t>
  </si>
  <si>
    <t>00:48.30</t>
  </si>
  <si>
    <t>33</t>
  </si>
  <si>
    <t>00:50.20</t>
  </si>
  <si>
    <t>34</t>
  </si>
  <si>
    <t>00:52.08</t>
  </si>
  <si>
    <t>35</t>
  </si>
  <si>
    <t>00:52.46</t>
  </si>
  <si>
    <t>36</t>
  </si>
  <si>
    <t>00:56.37</t>
  </si>
  <si>
    <t>37</t>
  </si>
  <si>
    <t>00:56.79</t>
  </si>
  <si>
    <t>38</t>
  </si>
  <si>
    <t>00:57.78</t>
  </si>
  <si>
    <t>39</t>
  </si>
  <si>
    <t>00:58.49</t>
  </si>
  <si>
    <t>40</t>
  </si>
  <si>
    <t>01:06.05</t>
  </si>
  <si>
    <t>41</t>
  </si>
  <si>
    <t>00:13.19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</si>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</sst>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67C2D-77B3-4D0B-A102-ED065348297F}">
  <dimension ref="A1:G117"/>
  <sheetViews>
    <sheetView tabSelected="1" zoomScale="85" zoomScaleNormal="85" workbookViewId="0">
      <selection activeCell="M21" sqref="M21"/>
    </sheetView>
  </sheetViews>
  <sheetFormatPr baseColWidth="10" defaultRowHeight="14.4" x14ac:dyDescent="0.3"/>
  <cols>
    <col min="1" max="1" width="9.21875" bestFit="1" customWidth="1"/>
    <col min="2" max="2" width="11.33203125" bestFit="1" customWidth="1"/>
    <col min="3" max="3" width="17.21875" bestFit="1" customWidth="1"/>
    <col min="4" max="4" width="11.109375" bestFit="1" customWidth="1"/>
    <col min="5" max="5" width="9.44140625" bestFit="1" customWidth="1"/>
    <col min="6" max="6" width="8.109375" bestFit="1" customWidth="1"/>
    <col min="7" max="7" width="5.6640625" bestFit="1" customWidth="1"/>
  </cols>
  <sheetData>
    <row r="1" spans="1:7" ht="28.8" x14ac:dyDescent="0.3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 x14ac:dyDescent="0.3">
      <c r="A2" s="2" t="s">
        <v>0</v>
      </c>
      <c r="B2" s="2" t="s">
        <v>15</v>
      </c>
      <c r="C2" s="2" t="s">
        <v>16</v>
      </c>
      <c r="D2" s="2" t="s">
        <v>17</v>
      </c>
      <c r="E2" s="2" t="s">
        <v>8</v>
      </c>
      <c r="F2" s="2" t="str">
        <f>"00:24.05"</f>
        <v>00:24.05</v>
      </c>
      <c r="G2" s="2" t="str">
        <f>"1"</f>
        <v>1</v>
      </c>
    </row>
    <row r="3" spans="1:7" x14ac:dyDescent="0.3">
      <c r="A3" s="2" t="s">
        <v>0</v>
      </c>
      <c r="B3" s="2" t="s">
        <v>323</v>
      </c>
      <c r="C3" s="2" t="s">
        <v>324</v>
      </c>
      <c r="D3" s="2" t="s">
        <v>325</v>
      </c>
      <c r="E3" s="2" t="s">
        <v>8</v>
      </c>
      <c r="F3" s="2" t="str">
        <f>"00:24.09"</f>
        <v>00:24.09</v>
      </c>
      <c r="G3" s="2" t="str">
        <f>"2"</f>
        <v>2</v>
      </c>
    </row>
    <row r="4" spans="1:7" x14ac:dyDescent="0.3">
      <c r="A4" s="2" t="s">
        <v>0</v>
      </c>
      <c r="B4" s="2" t="s">
        <v>347</v>
      </c>
      <c r="C4" s="2" t="s">
        <v>348</v>
      </c>
      <c r="D4" s="2" t="s">
        <v>72</v>
      </c>
      <c r="E4" s="2" t="s">
        <v>8</v>
      </c>
      <c r="F4" s="2" t="str">
        <f>"00:24.57"</f>
        <v>00:24.57</v>
      </c>
      <c r="G4" s="2" t="str">
        <f>"3"</f>
        <v>3</v>
      </c>
    </row>
    <row r="5" spans="1:7" x14ac:dyDescent="0.3">
      <c r="A5" s="2" t="s">
        <v>0</v>
      </c>
      <c r="B5" s="2" t="s">
        <v>231</v>
      </c>
      <c r="C5" s="2" t="s">
        <v>232</v>
      </c>
      <c r="D5" s="2" t="s">
        <v>233</v>
      </c>
      <c r="E5" s="2" t="s">
        <v>8</v>
      </c>
      <c r="F5" s="2" t="str">
        <f>"00:24.82"</f>
        <v>00:24.82</v>
      </c>
      <c r="G5" s="2" t="str">
        <f>"4"</f>
        <v>4</v>
      </c>
    </row>
    <row r="6" spans="1:7" x14ac:dyDescent="0.3">
      <c r="A6" s="2" t="s">
        <v>0</v>
      </c>
      <c r="B6" s="2" t="s">
        <v>73</v>
      </c>
      <c r="C6" s="2" t="s">
        <v>74</v>
      </c>
      <c r="D6" s="2" t="s">
        <v>75</v>
      </c>
      <c r="E6" s="2" t="s">
        <v>8</v>
      </c>
      <c r="F6" s="2" t="str">
        <f>"00:25.23"</f>
        <v>00:25.23</v>
      </c>
      <c r="G6" s="2" t="str">
        <f>"5"</f>
        <v>5</v>
      </c>
    </row>
    <row r="7" spans="1:7" x14ac:dyDescent="0.3">
      <c r="A7" s="2" t="s">
        <v>0</v>
      </c>
      <c r="B7" s="2" t="s">
        <v>213</v>
      </c>
      <c r="C7" s="2" t="s">
        <v>214</v>
      </c>
      <c r="D7" s="2" t="s">
        <v>215</v>
      </c>
      <c r="E7" s="2" t="s">
        <v>8</v>
      </c>
      <c r="F7" s="2" t="str">
        <f>"00:25.32"</f>
        <v>00:25.32</v>
      </c>
      <c r="G7" s="2" t="str">
        <f>"6"</f>
        <v>6</v>
      </c>
    </row>
    <row r="8" spans="1:7" x14ac:dyDescent="0.3">
      <c r="A8" s="2" t="s">
        <v>0</v>
      </c>
      <c r="B8" s="2" t="s">
        <v>37</v>
      </c>
      <c r="C8" s="2" t="s">
        <v>38</v>
      </c>
      <c r="D8" s="2" t="s">
        <v>39</v>
      </c>
      <c r="E8" s="2" t="s">
        <v>8</v>
      </c>
      <c r="F8" s="2" t="str">
        <f>"00:25.71"</f>
        <v>00:25.71</v>
      </c>
      <c r="G8" s="2" t="str">
        <f>"7"</f>
        <v>7</v>
      </c>
    </row>
    <row r="9" spans="1:7" x14ac:dyDescent="0.3">
      <c r="A9" s="2" t="s">
        <v>0</v>
      </c>
      <c r="B9" s="2" t="s">
        <v>289</v>
      </c>
      <c r="C9" s="2" t="s">
        <v>290</v>
      </c>
      <c r="D9" s="2" t="s">
        <v>291</v>
      </c>
      <c r="E9" s="2" t="s">
        <v>8</v>
      </c>
      <c r="F9" s="2" t="str">
        <f>"00:26.33"</f>
        <v>00:26.33</v>
      </c>
      <c r="G9" s="2" t="str">
        <f>"8"</f>
        <v>8</v>
      </c>
    </row>
    <row r="10" spans="1:7" x14ac:dyDescent="0.3">
      <c r="A10" s="2" t="s">
        <v>0</v>
      </c>
      <c r="B10" s="2" t="s">
        <v>12</v>
      </c>
      <c r="C10" s="2" t="s">
        <v>13</v>
      </c>
      <c r="D10" s="2" t="s">
        <v>14</v>
      </c>
      <c r="E10" s="2" t="s">
        <v>8</v>
      </c>
      <c r="F10" s="2" t="str">
        <f>"00:27.18"</f>
        <v>00:27.18</v>
      </c>
      <c r="G10" s="2" t="str">
        <f>"9"</f>
        <v>9</v>
      </c>
    </row>
    <row r="11" spans="1:7" x14ac:dyDescent="0.3">
      <c r="A11" s="2" t="s">
        <v>0</v>
      </c>
      <c r="B11" s="2" t="s">
        <v>52</v>
      </c>
      <c r="C11" s="2" t="s">
        <v>53</v>
      </c>
      <c r="D11" s="2" t="s">
        <v>54</v>
      </c>
      <c r="E11" s="2" t="s">
        <v>8</v>
      </c>
      <c r="F11" s="2" t="str">
        <f>"00:27.77"</f>
        <v>00:27.77</v>
      </c>
      <c r="G11" s="2" t="str">
        <f>"10"</f>
        <v>10</v>
      </c>
    </row>
    <row r="12" spans="1:7" x14ac:dyDescent="0.3">
      <c r="A12" s="2" t="s">
        <v>0</v>
      </c>
      <c r="B12" s="2" t="s">
        <v>164</v>
      </c>
      <c r="C12" s="2" t="s">
        <v>165</v>
      </c>
      <c r="D12" s="2" t="s">
        <v>166</v>
      </c>
      <c r="E12" s="2" t="s">
        <v>8</v>
      </c>
      <c r="F12" s="2" t="str">
        <f>"00:28.08"</f>
        <v>00:28.08</v>
      </c>
      <c r="G12" s="2" t="str">
        <f>"11"</f>
        <v>11</v>
      </c>
    </row>
    <row r="13" spans="1:7" x14ac:dyDescent="0.3">
      <c r="A13" s="2" t="s">
        <v>0</v>
      </c>
      <c r="B13" s="2" t="s">
        <v>113</v>
      </c>
      <c r="C13" s="2" t="s">
        <v>114</v>
      </c>
      <c r="D13" s="2" t="s">
        <v>115</v>
      </c>
      <c r="E13" s="2" t="s">
        <v>8</v>
      </c>
      <c r="F13" s="2" t="str">
        <f>"00:28.12"</f>
        <v>00:28.12</v>
      </c>
      <c r="G13" s="2" t="str">
        <f>"12"</f>
        <v>12</v>
      </c>
    </row>
    <row r="14" spans="1:7" x14ac:dyDescent="0.3">
      <c r="A14" s="2" t="s">
        <v>0</v>
      </c>
      <c r="B14" s="2" t="s">
        <v>21</v>
      </c>
      <c r="C14" s="2" t="s">
        <v>22</v>
      </c>
      <c r="D14" s="2" t="s">
        <v>23</v>
      </c>
      <c r="E14" s="2" t="s">
        <v>8</v>
      </c>
      <c r="F14" s="2" t="str">
        <f>"00:29.35"</f>
        <v>00:29.35</v>
      </c>
      <c r="G14" s="2" t="str">
        <f>"13"</f>
        <v>13</v>
      </c>
    </row>
    <row r="15" spans="1:7" x14ac:dyDescent="0.3">
      <c r="A15" s="2" t="s">
        <v>0</v>
      </c>
      <c r="B15" s="2" t="s">
        <v>28</v>
      </c>
      <c r="C15" s="2" t="s">
        <v>29</v>
      </c>
      <c r="D15" s="2" t="s">
        <v>30</v>
      </c>
      <c r="E15" s="2" t="s">
        <v>8</v>
      </c>
      <c r="F15" s="2" t="str">
        <f>"00:29.41"</f>
        <v>00:29.41</v>
      </c>
      <c r="G15" s="2" t="str">
        <f>"14"</f>
        <v>14</v>
      </c>
    </row>
    <row r="16" spans="1:7" x14ac:dyDescent="0.3">
      <c r="A16" s="2" t="s">
        <v>0</v>
      </c>
      <c r="B16" s="2" t="s">
        <v>349</v>
      </c>
      <c r="C16" s="2" t="s">
        <v>350</v>
      </c>
      <c r="D16" s="2" t="s">
        <v>104</v>
      </c>
      <c r="E16" s="2" t="s">
        <v>8</v>
      </c>
      <c r="F16" s="2" t="str">
        <f>"00:29.54"</f>
        <v>00:29.54</v>
      </c>
      <c r="G16" s="2" t="str">
        <f>"15"</f>
        <v>15</v>
      </c>
    </row>
    <row r="17" spans="1:7" x14ac:dyDescent="0.3">
      <c r="A17" s="2" t="s">
        <v>0</v>
      </c>
      <c r="B17" s="2" t="s">
        <v>196</v>
      </c>
      <c r="C17" s="2" t="s">
        <v>197</v>
      </c>
      <c r="D17" s="2" t="s">
        <v>198</v>
      </c>
      <c r="E17" s="2" t="s">
        <v>8</v>
      </c>
      <c r="F17" s="2" t="str">
        <f>"00:30.10"</f>
        <v>00:30.10</v>
      </c>
      <c r="G17" s="2" t="str">
        <f>"16"</f>
        <v>16</v>
      </c>
    </row>
    <row r="18" spans="1:7" x14ac:dyDescent="0.3">
      <c r="A18" s="2" t="s">
        <v>0</v>
      </c>
      <c r="B18" s="2" t="s">
        <v>102</v>
      </c>
      <c r="C18" s="2" t="s">
        <v>103</v>
      </c>
      <c r="D18" s="2" t="s">
        <v>104</v>
      </c>
      <c r="E18" s="2" t="s">
        <v>8</v>
      </c>
      <c r="F18" s="2" t="str">
        <f>"00:30.11"</f>
        <v>00:30.11</v>
      </c>
      <c r="G18" s="2" t="str">
        <f>"17"</f>
        <v>17</v>
      </c>
    </row>
    <row r="19" spans="1:7" ht="12" customHeight="1" x14ac:dyDescent="0.3">
      <c r="A19" s="2" t="s">
        <v>0</v>
      </c>
      <c r="B19" s="2" t="s">
        <v>280</v>
      </c>
      <c r="C19" s="2" t="s">
        <v>281</v>
      </c>
      <c r="D19" s="2" t="s">
        <v>39</v>
      </c>
      <c r="E19" s="2" t="s">
        <v>8</v>
      </c>
      <c r="F19" s="2" t="str">
        <f>"00:30.41"</f>
        <v>00:30.41</v>
      </c>
      <c r="G19" s="2" t="str">
        <f>"18"</f>
        <v>18</v>
      </c>
    </row>
    <row r="20" spans="1:7" x14ac:dyDescent="0.3">
      <c r="A20" s="2" t="s">
        <v>0</v>
      </c>
      <c r="B20" s="2" t="s">
        <v>9</v>
      </c>
      <c r="C20" s="2" t="s">
        <v>10</v>
      </c>
      <c r="D20" s="2" t="s">
        <v>11</v>
      </c>
      <c r="E20" s="2" t="s">
        <v>8</v>
      </c>
      <c r="F20" s="2" t="str">
        <f>"00:30.58"</f>
        <v>00:30.58</v>
      </c>
      <c r="G20" s="2" t="str">
        <f>"19"</f>
        <v>19</v>
      </c>
    </row>
    <row r="21" spans="1:7" x14ac:dyDescent="0.3">
      <c r="A21" s="2" t="s">
        <v>0</v>
      </c>
      <c r="B21" s="2" t="s">
        <v>194</v>
      </c>
      <c r="C21" s="2" t="s">
        <v>195</v>
      </c>
      <c r="D21" s="2" t="s">
        <v>96</v>
      </c>
      <c r="E21" s="2" t="s">
        <v>8</v>
      </c>
      <c r="F21" s="2" t="str">
        <f>"00:30.63"</f>
        <v>00:30.63</v>
      </c>
      <c r="G21" s="2" t="str">
        <f>"20"</f>
        <v>20</v>
      </c>
    </row>
    <row r="22" spans="1:7" x14ac:dyDescent="0.3">
      <c r="A22" s="2" t="s">
        <v>0</v>
      </c>
      <c r="B22" s="2" t="s">
        <v>111</v>
      </c>
      <c r="C22" s="2" t="s">
        <v>112</v>
      </c>
      <c r="D22" s="2" t="s">
        <v>17</v>
      </c>
      <c r="E22" s="2" t="s">
        <v>8</v>
      </c>
      <c r="F22" s="2" t="str">
        <f>"00:30.94"</f>
        <v>00:30.94</v>
      </c>
      <c r="G22" s="2" t="str">
        <f>"21"</f>
        <v>21</v>
      </c>
    </row>
    <row r="23" spans="1:7" x14ac:dyDescent="0.3">
      <c r="A23" s="2" t="s">
        <v>0</v>
      </c>
      <c r="B23" s="2" t="s">
        <v>58</v>
      </c>
      <c r="C23" s="2" t="s">
        <v>59</v>
      </c>
      <c r="D23" s="2" t="s">
        <v>60</v>
      </c>
      <c r="E23" s="2" t="s">
        <v>8</v>
      </c>
      <c r="F23" s="2" t="str">
        <f>"00:30.99"</f>
        <v>00:30.99</v>
      </c>
      <c r="G23" s="2" t="str">
        <f>"22"</f>
        <v>22</v>
      </c>
    </row>
    <row r="24" spans="1:7" x14ac:dyDescent="0.3">
      <c r="A24" s="2" t="s">
        <v>0</v>
      </c>
      <c r="B24" s="2" t="s">
        <v>169</v>
      </c>
      <c r="C24" s="2" t="s">
        <v>170</v>
      </c>
      <c r="D24" s="2" t="s">
        <v>99</v>
      </c>
      <c r="E24" s="2" t="s">
        <v>8</v>
      </c>
      <c r="F24" s="2" t="str">
        <f>"00:31.12"</f>
        <v>00:31.12</v>
      </c>
      <c r="G24" s="2" t="str">
        <f>"23"</f>
        <v>23</v>
      </c>
    </row>
    <row r="25" spans="1:7" x14ac:dyDescent="0.3">
      <c r="A25" s="2" t="s">
        <v>0</v>
      </c>
      <c r="B25" s="2" t="s">
        <v>297</v>
      </c>
      <c r="C25" s="2" t="s">
        <v>298</v>
      </c>
      <c r="D25" s="2" t="s">
        <v>299</v>
      </c>
      <c r="E25" s="2" t="s">
        <v>8</v>
      </c>
      <c r="F25" s="2" t="str">
        <f>"00:31.28"</f>
        <v>00:31.28</v>
      </c>
      <c r="G25" s="2" t="str">
        <f>"24"</f>
        <v>24</v>
      </c>
    </row>
    <row r="26" spans="1:7" x14ac:dyDescent="0.3">
      <c r="A26" s="2" t="s">
        <v>0</v>
      </c>
      <c r="B26" s="2" t="s">
        <v>79</v>
      </c>
      <c r="C26" s="2" t="s">
        <v>80</v>
      </c>
      <c r="D26" s="2" t="s">
        <v>81</v>
      </c>
      <c r="E26" s="2" t="s">
        <v>8</v>
      </c>
      <c r="F26" s="2" t="str">
        <f>"00:31.29"</f>
        <v>00:31.29</v>
      </c>
      <c r="G26" s="2" t="str">
        <f>"25"</f>
        <v>25</v>
      </c>
    </row>
    <row r="27" spans="1:7" x14ac:dyDescent="0.3">
      <c r="A27" s="2" t="s">
        <v>0</v>
      </c>
      <c r="B27" s="2" t="s">
        <v>277</v>
      </c>
      <c r="C27" s="2" t="s">
        <v>278</v>
      </c>
      <c r="D27" s="2" t="s">
        <v>279</v>
      </c>
      <c r="E27" s="2" t="s">
        <v>8</v>
      </c>
      <c r="F27" s="2" t="str">
        <f>"00:31.82"</f>
        <v>00:31.82</v>
      </c>
      <c r="G27" s="2" t="str">
        <f>"26"</f>
        <v>26</v>
      </c>
    </row>
    <row r="28" spans="1:7" x14ac:dyDescent="0.3">
      <c r="A28" s="2" t="s">
        <v>0</v>
      </c>
      <c r="B28" s="2" t="s">
        <v>167</v>
      </c>
      <c r="C28" s="2" t="s">
        <v>168</v>
      </c>
      <c r="D28" s="2" t="s">
        <v>146</v>
      </c>
      <c r="E28" s="2" t="s">
        <v>8</v>
      </c>
      <c r="F28" s="2" t="str">
        <f>"00:32.13"</f>
        <v>00:32.13</v>
      </c>
      <c r="G28" s="2" t="str">
        <f>"27"</f>
        <v>27</v>
      </c>
    </row>
    <row r="29" spans="1:7" x14ac:dyDescent="0.3">
      <c r="A29" s="2" t="s">
        <v>0</v>
      </c>
      <c r="B29" s="2" t="s">
        <v>254</v>
      </c>
      <c r="C29" s="2" t="s">
        <v>255</v>
      </c>
      <c r="D29" s="2" t="s">
        <v>256</v>
      </c>
      <c r="E29" s="2" t="s">
        <v>8</v>
      </c>
      <c r="F29" s="2" t="str">
        <f>"00:32.21"</f>
        <v>00:32.21</v>
      </c>
      <c r="G29" s="2" t="str">
        <f>"28"</f>
        <v>28</v>
      </c>
    </row>
    <row r="30" spans="1:7" x14ac:dyDescent="0.3">
      <c r="A30" s="2" t="s">
        <v>0</v>
      </c>
      <c r="B30" s="2" t="s">
        <v>310</v>
      </c>
      <c r="C30" s="2" t="s">
        <v>311</v>
      </c>
      <c r="D30" s="2" t="s">
        <v>215</v>
      </c>
      <c r="E30" s="2" t="s">
        <v>8</v>
      </c>
      <c r="F30" s="2" t="str">
        <f>"00:32.50"</f>
        <v>00:32.50</v>
      </c>
      <c r="G30" s="2" t="str">
        <f>"29"</f>
        <v>29</v>
      </c>
    </row>
    <row r="31" spans="1:7" x14ac:dyDescent="0.3">
      <c r="A31" s="2" t="s">
        <v>0</v>
      </c>
      <c r="B31" s="2" t="s">
        <v>295</v>
      </c>
      <c r="C31" s="2" t="s">
        <v>296</v>
      </c>
      <c r="D31" s="2" t="s">
        <v>288</v>
      </c>
      <c r="E31" s="2" t="s">
        <v>8</v>
      </c>
      <c r="F31" s="2" t="str">
        <f>"00:32.53"</f>
        <v>00:32.53</v>
      </c>
      <c r="G31" s="2" t="str">
        <f>"30"</f>
        <v>30</v>
      </c>
    </row>
    <row r="32" spans="1:7" x14ac:dyDescent="0.3">
      <c r="A32" s="2" t="s">
        <v>0</v>
      </c>
      <c r="B32" s="2" t="s">
        <v>91</v>
      </c>
      <c r="C32" s="2" t="s">
        <v>92</v>
      </c>
      <c r="D32" s="2" t="s">
        <v>93</v>
      </c>
      <c r="E32" s="2" t="s">
        <v>8</v>
      </c>
      <c r="F32" s="2" t="str">
        <f>"00:32.71"</f>
        <v>00:32.71</v>
      </c>
      <c r="G32" s="2" t="str">
        <f>"31"</f>
        <v>31</v>
      </c>
    </row>
    <row r="33" spans="1:7" x14ac:dyDescent="0.3">
      <c r="A33" s="2" t="s">
        <v>0</v>
      </c>
      <c r="B33" s="2" t="s">
        <v>137</v>
      </c>
      <c r="C33" s="2" t="s">
        <v>138</v>
      </c>
      <c r="D33" s="2" t="s">
        <v>139</v>
      </c>
      <c r="E33" s="2" t="s">
        <v>8</v>
      </c>
      <c r="F33" s="2" t="str">
        <f>"00:32.71"</f>
        <v>00:32.71</v>
      </c>
      <c r="G33" s="2" t="str">
        <f>"31"</f>
        <v>31</v>
      </c>
    </row>
    <row r="34" spans="1:7" x14ac:dyDescent="0.3">
      <c r="A34" s="2" t="s">
        <v>0</v>
      </c>
      <c r="B34" s="2" t="s">
        <v>192</v>
      </c>
      <c r="C34" s="2" t="s">
        <v>193</v>
      </c>
      <c r="D34" s="2" t="s">
        <v>182</v>
      </c>
      <c r="E34" s="2" t="s">
        <v>8</v>
      </c>
      <c r="F34" s="2" t="str">
        <f>"00:33.30"</f>
        <v>00:33.30</v>
      </c>
      <c r="G34" s="2" t="str">
        <f>"33"</f>
        <v>33</v>
      </c>
    </row>
    <row r="35" spans="1:7" x14ac:dyDescent="0.3">
      <c r="A35" s="2" t="s">
        <v>0</v>
      </c>
      <c r="B35" s="2" t="s">
        <v>332</v>
      </c>
      <c r="C35" s="2" t="s">
        <v>333</v>
      </c>
      <c r="D35" s="2" t="s">
        <v>33</v>
      </c>
      <c r="E35" s="2" t="s">
        <v>8</v>
      </c>
      <c r="F35" s="2" t="str">
        <f>"00:33.35"</f>
        <v>00:33.35</v>
      </c>
      <c r="G35" s="2" t="str">
        <f>"34"</f>
        <v>34</v>
      </c>
    </row>
    <row r="36" spans="1:7" x14ac:dyDescent="0.3">
      <c r="A36" s="2" t="s">
        <v>0</v>
      </c>
      <c r="B36" s="2" t="s">
        <v>162</v>
      </c>
      <c r="C36" s="2" t="s">
        <v>163</v>
      </c>
      <c r="D36" s="2" t="s">
        <v>93</v>
      </c>
      <c r="E36" s="2" t="s">
        <v>8</v>
      </c>
      <c r="F36" s="2" t="str">
        <f>"00:34.70"</f>
        <v>00:34.70</v>
      </c>
      <c r="G36" s="2" t="str">
        <f>"35"</f>
        <v>35</v>
      </c>
    </row>
    <row r="37" spans="1:7" x14ac:dyDescent="0.3">
      <c r="A37" s="2" t="s">
        <v>0</v>
      </c>
      <c r="B37" s="2" t="s">
        <v>312</v>
      </c>
      <c r="C37" s="2" t="s">
        <v>313</v>
      </c>
      <c r="D37" s="2" t="s">
        <v>17</v>
      </c>
      <c r="E37" s="2" t="s">
        <v>8</v>
      </c>
      <c r="F37" s="2" t="str">
        <f>"00:34.80"</f>
        <v>00:34.80</v>
      </c>
      <c r="G37" s="2" t="str">
        <f>"36"</f>
        <v>36</v>
      </c>
    </row>
    <row r="38" spans="1:7" x14ac:dyDescent="0.3">
      <c r="A38" s="2" t="s">
        <v>0</v>
      </c>
      <c r="B38" s="2" t="s">
        <v>40</v>
      </c>
      <c r="C38" s="2" t="s">
        <v>41</v>
      </c>
      <c r="D38" s="2" t="s">
        <v>42</v>
      </c>
      <c r="E38" s="2" t="s">
        <v>8</v>
      </c>
      <c r="F38" s="2" t="str">
        <f>"00:35.04"</f>
        <v>00:35.04</v>
      </c>
      <c r="G38" s="2" t="str">
        <f>"37"</f>
        <v>37</v>
      </c>
    </row>
    <row r="39" spans="1:7" x14ac:dyDescent="0.3">
      <c r="A39" s="2" t="s">
        <v>0</v>
      </c>
      <c r="B39" s="2" t="s">
        <v>88</v>
      </c>
      <c r="C39" s="2" t="s">
        <v>89</v>
      </c>
      <c r="D39" s="2" t="s">
        <v>90</v>
      </c>
      <c r="E39" s="2" t="s">
        <v>8</v>
      </c>
      <c r="F39" s="2" t="str">
        <f>"00:35.17"</f>
        <v>00:35.17</v>
      </c>
      <c r="G39" s="2" t="str">
        <f>"38"</f>
        <v>38</v>
      </c>
    </row>
    <row r="40" spans="1:7" x14ac:dyDescent="0.3">
      <c r="A40" s="2" t="s">
        <v>0</v>
      </c>
      <c r="B40" s="2" t="s">
        <v>129</v>
      </c>
      <c r="C40" s="2" t="s">
        <v>130</v>
      </c>
      <c r="D40" s="2" t="s">
        <v>131</v>
      </c>
      <c r="E40" s="2" t="s">
        <v>8</v>
      </c>
      <c r="F40" s="2" t="str">
        <f>"00:35.21"</f>
        <v>00:35.21</v>
      </c>
      <c r="G40" s="2" t="str">
        <f>"39"</f>
        <v>39</v>
      </c>
    </row>
    <row r="41" spans="1:7" x14ac:dyDescent="0.3">
      <c r="A41" s="2" t="s">
        <v>0</v>
      </c>
      <c r="B41" s="2" t="s">
        <v>216</v>
      </c>
      <c r="C41" s="2" t="s">
        <v>217</v>
      </c>
      <c r="D41" s="2" t="s">
        <v>218</v>
      </c>
      <c r="E41" s="2" t="s">
        <v>8</v>
      </c>
      <c r="F41" s="2" t="str">
        <f>"00:35.21"</f>
        <v>00:35.21</v>
      </c>
      <c r="G41" s="2" t="str">
        <f>"39"</f>
        <v>39</v>
      </c>
    </row>
    <row r="42" spans="1:7" x14ac:dyDescent="0.3">
      <c r="A42" s="2" t="s">
        <v>0</v>
      </c>
      <c r="B42" s="2" t="s">
        <v>31</v>
      </c>
      <c r="C42" s="2" t="s">
        <v>32</v>
      </c>
      <c r="D42" s="2" t="s">
        <v>33</v>
      </c>
      <c r="E42" s="2" t="s">
        <v>8</v>
      </c>
      <c r="F42" s="2" t="str">
        <f>"00:35.53"</f>
        <v>00:35.53</v>
      </c>
      <c r="G42" s="2" t="str">
        <f>"41"</f>
        <v>41</v>
      </c>
    </row>
    <row r="43" spans="1:7" x14ac:dyDescent="0.3">
      <c r="A43" s="2" t="s">
        <v>0</v>
      </c>
      <c r="B43" s="2" t="s">
        <v>34</v>
      </c>
      <c r="C43" s="2" t="s">
        <v>35</v>
      </c>
      <c r="D43" s="2" t="s">
        <v>36</v>
      </c>
      <c r="E43" s="2" t="s">
        <v>8</v>
      </c>
      <c r="F43" s="2" t="str">
        <f>"00:35.55"</f>
        <v>00:35.55</v>
      </c>
      <c r="G43" s="2" t="str">
        <f>"42"</f>
        <v>42</v>
      </c>
    </row>
    <row r="44" spans="1:7" x14ac:dyDescent="0.3">
      <c r="A44" s="2" t="s">
        <v>0</v>
      </c>
      <c r="B44" s="2" t="s">
        <v>219</v>
      </c>
      <c r="C44" s="2" t="s">
        <v>220</v>
      </c>
      <c r="D44" s="2" t="s">
        <v>146</v>
      </c>
      <c r="E44" s="2" t="s">
        <v>8</v>
      </c>
      <c r="F44" s="2" t="str">
        <f>"00:35.55"</f>
        <v>00:35.55</v>
      </c>
      <c r="G44" s="2" t="str">
        <f>"42"</f>
        <v>42</v>
      </c>
    </row>
    <row r="45" spans="1:7" x14ac:dyDescent="0.3">
      <c r="A45" s="2" t="s">
        <v>0</v>
      </c>
      <c r="B45" s="2" t="s">
        <v>286</v>
      </c>
      <c r="C45" s="2" t="s">
        <v>287</v>
      </c>
      <c r="D45" s="2" t="s">
        <v>288</v>
      </c>
      <c r="E45" s="2" t="s">
        <v>8</v>
      </c>
      <c r="F45" s="2" t="str">
        <f>"00:35.86"</f>
        <v>00:35.86</v>
      </c>
      <c r="G45" s="2" t="str">
        <f>"44"</f>
        <v>44</v>
      </c>
    </row>
    <row r="46" spans="1:7" x14ac:dyDescent="0.3">
      <c r="A46" s="2" t="s">
        <v>0</v>
      </c>
      <c r="B46" s="2" t="s">
        <v>186</v>
      </c>
      <c r="C46" s="2" t="s">
        <v>187</v>
      </c>
      <c r="D46" s="2" t="s">
        <v>188</v>
      </c>
      <c r="E46" s="2" t="s">
        <v>8</v>
      </c>
      <c r="F46" s="2" t="str">
        <f>"00:35.89"</f>
        <v>00:35.89</v>
      </c>
      <c r="G46" s="2" t="str">
        <f>"45"</f>
        <v>45</v>
      </c>
    </row>
    <row r="47" spans="1:7" x14ac:dyDescent="0.3">
      <c r="A47" s="2" t="s">
        <v>0</v>
      </c>
      <c r="B47" s="2" t="s">
        <v>174</v>
      </c>
      <c r="C47" s="2" t="s">
        <v>175</v>
      </c>
      <c r="D47" s="2" t="s">
        <v>17</v>
      </c>
      <c r="E47" s="2" t="s">
        <v>8</v>
      </c>
      <c r="F47" s="2" t="str">
        <f>"00:36.34"</f>
        <v>00:36.34</v>
      </c>
      <c r="G47" s="2" t="str">
        <f>"46"</f>
        <v>46</v>
      </c>
    </row>
    <row r="48" spans="1:7" x14ac:dyDescent="0.3">
      <c r="A48" s="2" t="s">
        <v>0</v>
      </c>
      <c r="B48" s="2" t="s">
        <v>245</v>
      </c>
      <c r="C48" s="2" t="s">
        <v>246</v>
      </c>
      <c r="D48" s="2" t="s">
        <v>33</v>
      </c>
      <c r="E48" s="2" t="s">
        <v>8</v>
      </c>
      <c r="F48" s="2" t="str">
        <f>"00:36.40"</f>
        <v>00:36.40</v>
      </c>
      <c r="G48" s="2" t="str">
        <f>"47"</f>
        <v>47</v>
      </c>
    </row>
    <row r="49" spans="1:7" x14ac:dyDescent="0.3">
      <c r="A49" s="2" t="s">
        <v>0</v>
      </c>
      <c r="B49" s="2" t="s">
        <v>337</v>
      </c>
      <c r="C49" s="2" t="s">
        <v>338</v>
      </c>
      <c r="D49" s="2" t="s">
        <v>339</v>
      </c>
      <c r="E49" s="2" t="s">
        <v>8</v>
      </c>
      <c r="F49" s="2" t="str">
        <f>"00:36.82"</f>
        <v>00:36.82</v>
      </c>
      <c r="G49" s="2" t="str">
        <f>"48"</f>
        <v>48</v>
      </c>
    </row>
    <row r="50" spans="1:7" x14ac:dyDescent="0.3">
      <c r="A50" s="2" t="s">
        <v>0</v>
      </c>
      <c r="B50" s="2" t="s">
        <v>135</v>
      </c>
      <c r="C50" s="2" t="s">
        <v>136</v>
      </c>
      <c r="D50" s="2" t="s">
        <v>17</v>
      </c>
      <c r="E50" s="2" t="s">
        <v>8</v>
      </c>
      <c r="F50" s="2" t="str">
        <f>"00:37.09"</f>
        <v>00:37.09</v>
      </c>
      <c r="G50" s="2" t="str">
        <f>"49"</f>
        <v>49</v>
      </c>
    </row>
    <row r="51" spans="1:7" x14ac:dyDescent="0.3">
      <c r="A51" s="2" t="s">
        <v>0</v>
      </c>
      <c r="B51" s="2" t="s">
        <v>329</v>
      </c>
      <c r="C51" s="2" t="s">
        <v>330</v>
      </c>
      <c r="D51" s="2" t="s">
        <v>331</v>
      </c>
      <c r="E51" s="2" t="s">
        <v>8</v>
      </c>
      <c r="F51" s="2" t="str">
        <f>"00:37.34"</f>
        <v>00:37.34</v>
      </c>
      <c r="G51" s="2" t="str">
        <f>"50"</f>
        <v>50</v>
      </c>
    </row>
    <row r="52" spans="1:7" x14ac:dyDescent="0.3">
      <c r="A52" s="2" t="s">
        <v>0</v>
      </c>
      <c r="B52" s="2" t="s">
        <v>314</v>
      </c>
      <c r="C52" s="2" t="s">
        <v>315</v>
      </c>
      <c r="D52" s="2" t="s">
        <v>316</v>
      </c>
      <c r="E52" s="2" t="s">
        <v>8</v>
      </c>
      <c r="F52" s="2" t="str">
        <f>"00:37.56"</f>
        <v>00:37.56</v>
      </c>
      <c r="G52" s="2" t="str">
        <f>"51"</f>
        <v>51</v>
      </c>
    </row>
    <row r="53" spans="1:7" x14ac:dyDescent="0.3">
      <c r="A53" s="2" t="s">
        <v>0</v>
      </c>
      <c r="B53" s="2" t="s">
        <v>342</v>
      </c>
      <c r="C53" s="2" t="s">
        <v>343</v>
      </c>
      <c r="D53" s="2" t="s">
        <v>14</v>
      </c>
      <c r="E53" s="2" t="s">
        <v>8</v>
      </c>
      <c r="F53" s="2" t="str">
        <f>"00:37.56"</f>
        <v>00:37.56</v>
      </c>
      <c r="G53" s="2" t="str">
        <f>"51"</f>
        <v>51</v>
      </c>
    </row>
    <row r="54" spans="1:7" x14ac:dyDescent="0.3">
      <c r="A54" s="2" t="s">
        <v>0</v>
      </c>
      <c r="B54" s="2" t="s">
        <v>153</v>
      </c>
      <c r="C54" s="2" t="s">
        <v>154</v>
      </c>
      <c r="D54" s="2" t="s">
        <v>155</v>
      </c>
      <c r="E54" s="2" t="s">
        <v>8</v>
      </c>
      <c r="F54" s="2" t="str">
        <f>"00:37.94"</f>
        <v>00:37.94</v>
      </c>
      <c r="G54" s="2" t="str">
        <f>"53"</f>
        <v>53</v>
      </c>
    </row>
    <row r="55" spans="1:7" x14ac:dyDescent="0.3">
      <c r="A55" s="2" t="s">
        <v>0</v>
      </c>
      <c r="B55" s="2" t="s">
        <v>94</v>
      </c>
      <c r="C55" s="2" t="s">
        <v>95</v>
      </c>
      <c r="D55" s="2" t="s">
        <v>96</v>
      </c>
      <c r="E55" s="2" t="s">
        <v>8</v>
      </c>
      <c r="F55" s="2" t="str">
        <f>"00:38.04"</f>
        <v>00:38.04</v>
      </c>
      <c r="G55" s="2" t="str">
        <f>"54"</f>
        <v>54</v>
      </c>
    </row>
    <row r="56" spans="1:7" x14ac:dyDescent="0.3">
      <c r="A56" s="2" t="s">
        <v>0</v>
      </c>
      <c r="B56" s="2" t="s">
        <v>105</v>
      </c>
      <c r="C56" s="2" t="s">
        <v>106</v>
      </c>
      <c r="D56" s="2" t="s">
        <v>107</v>
      </c>
      <c r="E56" s="2" t="s">
        <v>8</v>
      </c>
      <c r="F56" s="2" t="str">
        <f>"00:38.72"</f>
        <v>00:38.72</v>
      </c>
      <c r="G56" s="2" t="str">
        <f>"55"</f>
        <v>55</v>
      </c>
    </row>
    <row r="57" spans="1:7" x14ac:dyDescent="0.3">
      <c r="A57" s="2" t="s">
        <v>0</v>
      </c>
      <c r="B57" s="2" t="s">
        <v>305</v>
      </c>
      <c r="C57" s="2" t="s">
        <v>306</v>
      </c>
      <c r="D57" s="2" t="s">
        <v>182</v>
      </c>
      <c r="E57" s="2" t="s">
        <v>8</v>
      </c>
      <c r="F57" s="2" t="str">
        <f>"00:39.26"</f>
        <v>00:39.26</v>
      </c>
      <c r="G57" s="2" t="str">
        <f>"56"</f>
        <v>56</v>
      </c>
    </row>
    <row r="58" spans="1:7" x14ac:dyDescent="0.3">
      <c r="A58" s="2" t="s">
        <v>0</v>
      </c>
      <c r="B58" s="2" t="s">
        <v>61</v>
      </c>
      <c r="C58" s="2" t="s">
        <v>62</v>
      </c>
      <c r="D58" s="2" t="s">
        <v>63</v>
      </c>
      <c r="E58" s="2" t="s">
        <v>8</v>
      </c>
      <c r="F58" s="2" t="str">
        <f>"00:39.83"</f>
        <v>00:39.83</v>
      </c>
      <c r="G58" s="2" t="str">
        <f>"57"</f>
        <v>57</v>
      </c>
    </row>
    <row r="59" spans="1:7" x14ac:dyDescent="0.3">
      <c r="A59" s="2" t="s">
        <v>0</v>
      </c>
      <c r="B59" s="2" t="s">
        <v>116</v>
      </c>
      <c r="C59" s="2" t="s">
        <v>117</v>
      </c>
      <c r="D59" s="2" t="s">
        <v>118</v>
      </c>
      <c r="E59" s="2" t="s">
        <v>8</v>
      </c>
      <c r="F59" s="2" t="str">
        <f>"00:40.28"</f>
        <v>00:40.28</v>
      </c>
      <c r="G59" s="2" t="str">
        <f>"58"</f>
        <v>58</v>
      </c>
    </row>
    <row r="60" spans="1:7" x14ac:dyDescent="0.3">
      <c r="A60" s="2" t="s">
        <v>0</v>
      </c>
      <c r="B60" s="2" t="s">
        <v>263</v>
      </c>
      <c r="C60" s="2" t="s">
        <v>264</v>
      </c>
      <c r="D60" s="2" t="s">
        <v>265</v>
      </c>
      <c r="E60" s="2" t="s">
        <v>8</v>
      </c>
      <c r="F60" s="2" t="str">
        <f>"00:40.37"</f>
        <v>00:40.37</v>
      </c>
      <c r="G60" s="2" t="str">
        <f>"59"</f>
        <v>59</v>
      </c>
    </row>
    <row r="61" spans="1:7" x14ac:dyDescent="0.3">
      <c r="A61" s="2" t="s">
        <v>0</v>
      </c>
      <c r="B61" s="2" t="s">
        <v>70</v>
      </c>
      <c r="C61" s="2" t="s">
        <v>71</v>
      </c>
      <c r="D61" s="2" t="s">
        <v>72</v>
      </c>
      <c r="E61" s="2" t="s">
        <v>8</v>
      </c>
      <c r="F61" s="2" t="str">
        <f>"00:41.09"</f>
        <v>00:41.09</v>
      </c>
      <c r="G61" s="2" t="str">
        <f>"60"</f>
        <v>60</v>
      </c>
    </row>
    <row r="62" spans="1:7" x14ac:dyDescent="0.3">
      <c r="A62" s="2" t="s">
        <v>0</v>
      </c>
      <c r="B62" s="2" t="s">
        <v>334</v>
      </c>
      <c r="C62" s="2" t="s">
        <v>335</v>
      </c>
      <c r="D62" s="2" t="s">
        <v>336</v>
      </c>
      <c r="E62" s="2" t="s">
        <v>8</v>
      </c>
      <c r="F62" s="2" t="str">
        <f>"00:41.62"</f>
        <v>00:41.62</v>
      </c>
      <c r="G62" s="2" t="str">
        <f>"61"</f>
        <v>61</v>
      </c>
    </row>
    <row r="63" spans="1:7" x14ac:dyDescent="0.3">
      <c r="A63" s="2" t="s">
        <v>0</v>
      </c>
      <c r="B63" s="2" t="s">
        <v>97</v>
      </c>
      <c r="C63" s="2" t="s">
        <v>98</v>
      </c>
      <c r="D63" s="2" t="s">
        <v>99</v>
      </c>
      <c r="E63" s="2" t="s">
        <v>8</v>
      </c>
      <c r="F63" s="2" t="str">
        <f>"00:41.99"</f>
        <v>00:41.99</v>
      </c>
      <c r="G63" s="2" t="str">
        <f>"62"</f>
        <v>62</v>
      </c>
    </row>
    <row r="64" spans="1:7" x14ac:dyDescent="0.3">
      <c r="A64" s="2" t="s">
        <v>0</v>
      </c>
      <c r="B64" s="2" t="s">
        <v>140</v>
      </c>
      <c r="C64" s="2" t="s">
        <v>141</v>
      </c>
      <c r="D64" s="2" t="s">
        <v>142</v>
      </c>
      <c r="E64" s="2" t="s">
        <v>8</v>
      </c>
      <c r="F64" s="2" t="str">
        <f>"00:42.08"</f>
        <v>00:42.08</v>
      </c>
      <c r="G64" s="2" t="str">
        <f>"63"</f>
        <v>63</v>
      </c>
    </row>
    <row r="65" spans="1:7" x14ac:dyDescent="0.3">
      <c r="A65" s="2" t="s">
        <v>0</v>
      </c>
      <c r="B65" s="2" t="s">
        <v>300</v>
      </c>
      <c r="C65" s="2" t="s">
        <v>301</v>
      </c>
      <c r="D65" s="2" t="s">
        <v>146</v>
      </c>
      <c r="E65" s="2" t="s">
        <v>8</v>
      </c>
      <c r="F65" s="2" t="str">
        <f>"00:42.33"</f>
        <v>00:42.33</v>
      </c>
      <c r="G65" s="2" t="str">
        <f>"64"</f>
        <v>64</v>
      </c>
    </row>
    <row r="66" spans="1:7" x14ac:dyDescent="0.3">
      <c r="A66" s="2" t="s">
        <v>0</v>
      </c>
      <c r="B66" s="2" t="s">
        <v>18</v>
      </c>
      <c r="C66" s="2" t="s">
        <v>19</v>
      </c>
      <c r="D66" s="2" t="s">
        <v>20</v>
      </c>
      <c r="E66" s="2" t="s">
        <v>8</v>
      </c>
      <c r="F66" s="2" t="str">
        <f>"00:42.92"</f>
        <v>00:42.92</v>
      </c>
      <c r="G66" s="2" t="str">
        <f>"65"</f>
        <v>65</v>
      </c>
    </row>
    <row r="67" spans="1:7" x14ac:dyDescent="0.3">
      <c r="A67" s="2" t="s">
        <v>0</v>
      </c>
      <c r="B67" s="2" t="s">
        <v>76</v>
      </c>
      <c r="C67" s="2" t="s">
        <v>77</v>
      </c>
      <c r="D67" s="2" t="s">
        <v>78</v>
      </c>
      <c r="E67" s="2" t="s">
        <v>8</v>
      </c>
      <c r="F67" s="2" t="str">
        <f>"00:42.97"</f>
        <v>00:42.97</v>
      </c>
      <c r="G67" s="2" t="str">
        <f>"66"</f>
        <v>66</v>
      </c>
    </row>
    <row r="68" spans="1:7" x14ac:dyDescent="0.3">
      <c r="A68" s="2" t="s">
        <v>0</v>
      </c>
      <c r="B68" s="2" t="s">
        <v>240</v>
      </c>
      <c r="C68" s="2" t="s">
        <v>241</v>
      </c>
      <c r="D68" s="2" t="s">
        <v>242</v>
      </c>
      <c r="E68" s="2" t="s">
        <v>8</v>
      </c>
      <c r="F68" s="2" t="str">
        <f>"00:43.46"</f>
        <v>00:43.46</v>
      </c>
      <c r="G68" s="2" t="str">
        <f>"67"</f>
        <v>67</v>
      </c>
    </row>
    <row r="69" spans="1:7" x14ac:dyDescent="0.3">
      <c r="A69" s="2" t="s">
        <v>0</v>
      </c>
      <c r="B69" s="2" t="s">
        <v>340</v>
      </c>
      <c r="C69" s="2" t="s">
        <v>341</v>
      </c>
      <c r="D69" s="2" t="s">
        <v>244</v>
      </c>
      <c r="E69" s="2" t="s">
        <v>8</v>
      </c>
      <c r="F69" s="2" t="str">
        <f>"00:43.58"</f>
        <v>00:43.58</v>
      </c>
      <c r="G69" s="2" t="str">
        <f>"68"</f>
        <v>68</v>
      </c>
    </row>
    <row r="70" spans="1:7" x14ac:dyDescent="0.3">
      <c r="A70" s="2" t="s">
        <v>0</v>
      </c>
      <c r="B70" s="2" t="s">
        <v>171</v>
      </c>
      <c r="C70" s="2" t="s">
        <v>172</v>
      </c>
      <c r="D70" s="2" t="s">
        <v>173</v>
      </c>
      <c r="E70" s="2" t="s">
        <v>8</v>
      </c>
      <c r="F70" s="2" t="str">
        <f>"00:45.15"</f>
        <v>00:45.15</v>
      </c>
      <c r="G70" s="2" t="str">
        <f>"69"</f>
        <v>69</v>
      </c>
    </row>
    <row r="71" spans="1:7" x14ac:dyDescent="0.3">
      <c r="A71" s="2" t="s">
        <v>0</v>
      </c>
      <c r="B71" s="2" t="s">
        <v>207</v>
      </c>
      <c r="C71" s="2" t="s">
        <v>208</v>
      </c>
      <c r="D71" s="2" t="s">
        <v>209</v>
      </c>
      <c r="E71" s="2" t="s">
        <v>8</v>
      </c>
      <c r="F71" s="2" t="str">
        <f>"00:46.12"</f>
        <v>00:46.12</v>
      </c>
      <c r="G71" s="2" t="str">
        <f>"70"</f>
        <v>70</v>
      </c>
    </row>
    <row r="72" spans="1:7" x14ac:dyDescent="0.3">
      <c r="A72" s="2" t="s">
        <v>0</v>
      </c>
      <c r="B72" s="2" t="s">
        <v>351</v>
      </c>
      <c r="C72" s="2" t="s">
        <v>243</v>
      </c>
      <c r="D72" s="2" t="s">
        <v>158</v>
      </c>
      <c r="E72" s="2" t="s">
        <v>8</v>
      </c>
      <c r="F72" s="2" t="str">
        <f>"00:49.06"</f>
        <v>00:49.06</v>
      </c>
      <c r="G72" s="2" t="str">
        <f>"72"</f>
        <v>72</v>
      </c>
    </row>
    <row r="73" spans="1:7" x14ac:dyDescent="0.3">
      <c r="A73" s="2" t="s">
        <v>0</v>
      </c>
      <c r="B73" s="2" t="s">
        <v>150</v>
      </c>
      <c r="C73" s="2" t="s">
        <v>151</v>
      </c>
      <c r="D73" s="2" t="s">
        <v>152</v>
      </c>
      <c r="E73" s="2" t="s">
        <v>8</v>
      </c>
      <c r="F73" s="2" t="str">
        <f>"00:51.81"</f>
        <v>00:51.81</v>
      </c>
      <c r="G73" s="2" t="str">
        <f>"73"</f>
        <v>73</v>
      </c>
    </row>
    <row r="74" spans="1:7" x14ac:dyDescent="0.3">
      <c r="A74" s="2" t="s">
        <v>0</v>
      </c>
      <c r="B74" s="2" t="s">
        <v>225</v>
      </c>
      <c r="C74" s="2" t="s">
        <v>226</v>
      </c>
      <c r="D74" s="2" t="s">
        <v>227</v>
      </c>
      <c r="E74" s="2" t="s">
        <v>8</v>
      </c>
      <c r="F74" s="2" t="str">
        <f>"00:53.79"</f>
        <v>00:53.79</v>
      </c>
      <c r="G74" s="2" t="str">
        <f>"74"</f>
        <v>74</v>
      </c>
    </row>
    <row r="75" spans="1:7" x14ac:dyDescent="0.3">
      <c r="A75" s="2" t="s">
        <v>0</v>
      </c>
      <c r="B75" s="2" t="s">
        <v>292</v>
      </c>
      <c r="C75" s="2" t="s">
        <v>293</v>
      </c>
      <c r="D75" s="2" t="s">
        <v>294</v>
      </c>
      <c r="E75" s="2" t="s">
        <v>8</v>
      </c>
      <c r="F75" s="2" t="str">
        <f>"00:54.64"</f>
        <v>00:54.64</v>
      </c>
      <c r="G75" s="2" t="str">
        <f>"75"</f>
        <v>75</v>
      </c>
    </row>
    <row r="76" spans="1:7" x14ac:dyDescent="0.3">
      <c r="A76" s="2" t="s">
        <v>0</v>
      </c>
      <c r="B76" s="2" t="s">
        <v>156</v>
      </c>
      <c r="C76" s="2" t="s">
        <v>157</v>
      </c>
      <c r="D76" s="2" t="s">
        <v>158</v>
      </c>
      <c r="E76" s="2" t="s">
        <v>8</v>
      </c>
      <c r="F76" s="2" t="str">
        <f>"01:01.86"</f>
        <v>01:01.86</v>
      </c>
      <c r="G76" s="2" t="str">
        <f>"76"</f>
        <v>76</v>
      </c>
    </row>
    <row r="80" spans="1:7" x14ac:dyDescent="0.3">
      <c r="A80" s="2"/>
      <c r="B80" s="2"/>
      <c r="C80" s="2"/>
      <c r="D80" s="2"/>
      <c r="E80" s="2"/>
      <c r="F80" s="2"/>
      <c r="G80" s="2"/>
    </row>
    <row r="81" spans="1:7" x14ac:dyDescent="0.3">
      <c r="A81" s="2"/>
      <c r="B81" s="2"/>
      <c r="C81" s="2"/>
      <c r="D81" s="2"/>
      <c r="E81" s="2"/>
      <c r="F81" s="2"/>
      <c r="G81" s="2"/>
    </row>
    <row r="85" spans="1:7" x14ac:dyDescent="0.3">
      <c r="A85" s="2"/>
      <c r="B85" s="2"/>
      <c r="C85" s="2"/>
      <c r="D85" s="2"/>
      <c r="E85" s="2"/>
      <c r="F85" s="2"/>
      <c r="G85" s="2"/>
    </row>
    <row r="86" spans="1:7" x14ac:dyDescent="0.3">
      <c r="A86" s="2"/>
      <c r="B86" s="2"/>
      <c r="C86" s="2"/>
      <c r="D86" s="2"/>
      <c r="E86" s="2"/>
      <c r="F86" s="2"/>
      <c r="G86" s="2"/>
    </row>
    <row r="94" spans="1:7" x14ac:dyDescent="0.3">
      <c r="A94" s="2"/>
      <c r="B94" s="2"/>
      <c r="C94" s="2"/>
      <c r="D94" s="2"/>
      <c r="E94" s="2"/>
      <c r="F94" s="2"/>
      <c r="G94" s="2"/>
    </row>
    <row r="95" spans="1:7" x14ac:dyDescent="0.3">
      <c r="A95" s="2"/>
      <c r="B95" s="2"/>
      <c r="C95" s="2"/>
      <c r="D95" s="2"/>
      <c r="E95" s="2"/>
      <c r="F95" s="2"/>
      <c r="G95" s="2"/>
    </row>
    <row r="97" spans="1:7" x14ac:dyDescent="0.3">
      <c r="A97" s="2"/>
      <c r="B97" s="2"/>
      <c r="C97" s="2"/>
      <c r="D97" s="2"/>
      <c r="E97" s="2"/>
      <c r="F97" s="2"/>
      <c r="G97" s="2"/>
    </row>
    <row r="98" spans="1:7" x14ac:dyDescent="0.3">
      <c r="A98" s="2"/>
      <c r="B98" s="2"/>
      <c r="C98" s="2"/>
      <c r="D98" s="2"/>
      <c r="E98" s="2"/>
      <c r="F98" s="2"/>
      <c r="G98" s="2"/>
    </row>
    <row r="100" spans="1:7" x14ac:dyDescent="0.3">
      <c r="A100" s="2"/>
      <c r="B100" s="2"/>
      <c r="C100" s="2"/>
      <c r="D100" s="2"/>
      <c r="E100" s="2"/>
      <c r="F100" s="2"/>
      <c r="G100" s="2"/>
    </row>
    <row r="101" spans="1:7" x14ac:dyDescent="0.3">
      <c r="A101" s="2"/>
      <c r="B101" s="2"/>
      <c r="C101" s="2"/>
      <c r="D101" s="2"/>
      <c r="E101" s="2"/>
      <c r="F101" s="2"/>
      <c r="G101" s="2"/>
    </row>
    <row r="102" spans="1:7" x14ac:dyDescent="0.3">
      <c r="A102" s="2"/>
      <c r="B102" s="2"/>
      <c r="C102" s="2"/>
      <c r="D102" s="2"/>
      <c r="E102" s="2"/>
      <c r="F102" s="2"/>
      <c r="G102" s="2"/>
    </row>
    <row r="103" spans="1:7" x14ac:dyDescent="0.3">
      <c r="A103" s="2"/>
      <c r="B103" s="2"/>
      <c r="C103" s="2"/>
      <c r="D103" s="2"/>
      <c r="E103" s="2"/>
      <c r="F103" s="2"/>
      <c r="G103" s="2"/>
    </row>
    <row r="106" spans="1:7" x14ac:dyDescent="0.3">
      <c r="A106" s="2"/>
      <c r="B106" s="2"/>
      <c r="C106" s="2"/>
      <c r="D106" s="2"/>
      <c r="E106" s="2"/>
      <c r="F106" s="2"/>
      <c r="G106" s="2"/>
    </row>
    <row r="107" spans="1:7" x14ac:dyDescent="0.3">
      <c r="A107" s="2"/>
      <c r="B107" s="2"/>
      <c r="C107" s="2"/>
      <c r="D107" s="2"/>
      <c r="E107" s="2"/>
      <c r="F107" s="2"/>
      <c r="G107" s="2"/>
    </row>
    <row r="111" spans="1:7" x14ac:dyDescent="0.3">
      <c r="A111" s="2"/>
      <c r="B111" s="2"/>
      <c r="C111" s="2"/>
      <c r="D111" s="2"/>
      <c r="E111" s="2"/>
      <c r="F111" s="2"/>
      <c r="G111" s="2"/>
    </row>
    <row r="112" spans="1:7" x14ac:dyDescent="0.3">
      <c r="A112" s="2"/>
      <c r="B112" s="2"/>
      <c r="C112" s="2"/>
      <c r="D112" s="2"/>
      <c r="E112" s="2"/>
      <c r="F112" s="2"/>
      <c r="G112" s="2"/>
    </row>
    <row r="113" spans="1:7" x14ac:dyDescent="0.3">
      <c r="A113" s="2"/>
      <c r="B113" s="2"/>
      <c r="C113" s="2"/>
      <c r="D113" s="2"/>
      <c r="E113" s="2"/>
      <c r="F113" s="2"/>
      <c r="G113" s="2"/>
    </row>
    <row r="114" spans="1:7" x14ac:dyDescent="0.3">
      <c r="A114" s="2"/>
      <c r="B114" s="2"/>
      <c r="C114" s="2"/>
      <c r="D114" s="2"/>
      <c r="E114" s="2"/>
      <c r="F114" s="2"/>
      <c r="G114" s="2"/>
    </row>
    <row r="115" spans="1:7" x14ac:dyDescent="0.3">
      <c r="A115" s="2"/>
      <c r="B115" s="2"/>
      <c r="C115" s="2"/>
      <c r="D115" s="2"/>
      <c r="E115" s="2"/>
      <c r="F115" s="2"/>
      <c r="G115" s="2"/>
    </row>
    <row r="116" spans="1:7" x14ac:dyDescent="0.3">
      <c r="A116" s="2"/>
      <c r="B116" s="2"/>
      <c r="C116" s="2"/>
      <c r="D116" s="2"/>
      <c r="E116" s="2"/>
      <c r="F116" s="2"/>
      <c r="G116" s="2"/>
    </row>
    <row r="117" spans="1:7" x14ac:dyDescent="0.3">
      <c r="A117" s="2"/>
      <c r="B117" s="2"/>
      <c r="C117" s="2"/>
      <c r="D117" s="2"/>
      <c r="E117" s="2"/>
      <c r="F117" s="2"/>
      <c r="G117" s="2"/>
    </row>
  </sheetData>
  <autoFilter ref="E1:E117" xr:uid="{D1567C2D-77B3-4D0B-A102-ED065348297F}"/>
  <sortState xmlns:xlrd2="http://schemas.microsoft.com/office/spreadsheetml/2017/richdata2" ref="A2:G125">
    <sortCondition ref="G1:G12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74D6F-3DBA-419A-862B-8915A7966EB8}">
  <dimension ref="A1:H42"/>
  <sheetViews>
    <sheetView workbookViewId="0">
      <selection activeCell="K14" sqref="K14"/>
    </sheetView>
  </sheetViews>
  <sheetFormatPr baseColWidth="10" defaultRowHeight="14.4" x14ac:dyDescent="0.3"/>
  <cols>
    <col min="4" max="4" width="14.88671875" customWidth="1"/>
  </cols>
  <sheetData>
    <row r="1" spans="1:8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2" t="s">
        <v>0</v>
      </c>
      <c r="B2" s="2">
        <v>12961</v>
      </c>
      <c r="C2" s="2" t="s">
        <v>344</v>
      </c>
      <c r="D2" s="2" t="s">
        <v>345</v>
      </c>
      <c r="E2" s="2" t="s">
        <v>346</v>
      </c>
      <c r="F2" s="2" t="s">
        <v>27</v>
      </c>
      <c r="G2" s="2" t="s">
        <v>439</v>
      </c>
      <c r="H2" s="2" t="s">
        <v>440</v>
      </c>
    </row>
    <row r="3" spans="1:8" x14ac:dyDescent="0.3">
      <c r="A3" s="2" t="s">
        <v>0</v>
      </c>
      <c r="B3" s="2">
        <v>9945</v>
      </c>
      <c r="C3" s="2" t="s">
        <v>260</v>
      </c>
      <c r="D3" s="2" t="s">
        <v>261</v>
      </c>
      <c r="E3" s="2" t="s">
        <v>262</v>
      </c>
      <c r="F3" s="2" t="s">
        <v>27</v>
      </c>
      <c r="G3" s="2" t="s">
        <v>441</v>
      </c>
      <c r="H3" s="2" t="s">
        <v>442</v>
      </c>
    </row>
    <row r="4" spans="1:8" x14ac:dyDescent="0.3">
      <c r="A4" s="2" t="s">
        <v>0</v>
      </c>
      <c r="B4" s="2">
        <v>9953</v>
      </c>
      <c r="C4" s="2" t="s">
        <v>266</v>
      </c>
      <c r="D4" s="2" t="s">
        <v>267</v>
      </c>
      <c r="E4" s="2" t="s">
        <v>268</v>
      </c>
      <c r="F4" s="2" t="s">
        <v>27</v>
      </c>
      <c r="G4" s="2" t="s">
        <v>443</v>
      </c>
      <c r="H4" s="2" t="s">
        <v>444</v>
      </c>
    </row>
    <row r="5" spans="1:8" x14ac:dyDescent="0.3">
      <c r="A5" s="2" t="s">
        <v>0</v>
      </c>
      <c r="B5" s="2">
        <v>9964</v>
      </c>
      <c r="C5" s="2" t="s">
        <v>272</v>
      </c>
      <c r="D5" s="2" t="s">
        <v>273</v>
      </c>
      <c r="E5" s="2" t="s">
        <v>274</v>
      </c>
      <c r="F5" s="2" t="s">
        <v>27</v>
      </c>
      <c r="G5" s="2" t="s">
        <v>445</v>
      </c>
      <c r="H5" s="2" t="s">
        <v>446</v>
      </c>
    </row>
    <row r="6" spans="1:8" x14ac:dyDescent="0.3">
      <c r="A6" s="2" t="s">
        <v>0</v>
      </c>
      <c r="B6" s="2">
        <v>7792</v>
      </c>
      <c r="C6" s="2" t="s">
        <v>147</v>
      </c>
      <c r="D6" s="2" t="s">
        <v>148</v>
      </c>
      <c r="E6" s="2" t="s">
        <v>149</v>
      </c>
      <c r="F6" s="2" t="s">
        <v>27</v>
      </c>
      <c r="G6" s="2" t="s">
        <v>447</v>
      </c>
      <c r="H6" s="2" t="s">
        <v>448</v>
      </c>
    </row>
    <row r="7" spans="1:8" x14ac:dyDescent="0.3">
      <c r="A7" s="2" t="s">
        <v>0</v>
      </c>
      <c r="B7" s="2">
        <v>7133</v>
      </c>
      <c r="C7" s="2" t="s">
        <v>119</v>
      </c>
      <c r="D7" s="2" t="s">
        <v>120</v>
      </c>
      <c r="E7" s="2" t="s">
        <v>121</v>
      </c>
      <c r="F7" s="2" t="s">
        <v>27</v>
      </c>
      <c r="G7" s="2" t="s">
        <v>449</v>
      </c>
      <c r="H7" s="2" t="s">
        <v>450</v>
      </c>
    </row>
    <row r="8" spans="1:8" x14ac:dyDescent="0.3">
      <c r="A8" s="2" t="s">
        <v>0</v>
      </c>
      <c r="B8" s="2">
        <v>9959</v>
      </c>
      <c r="C8" s="2" t="s">
        <v>269</v>
      </c>
      <c r="D8" s="2" t="s">
        <v>270</v>
      </c>
      <c r="E8" s="2" t="s">
        <v>271</v>
      </c>
      <c r="F8" s="2" t="s">
        <v>27</v>
      </c>
      <c r="G8" s="2" t="s">
        <v>451</v>
      </c>
      <c r="H8" s="2" t="s">
        <v>452</v>
      </c>
    </row>
    <row r="9" spans="1:8" x14ac:dyDescent="0.3">
      <c r="A9" s="2" t="s">
        <v>0</v>
      </c>
      <c r="B9" s="2">
        <v>4304</v>
      </c>
      <c r="C9" s="2" t="s">
        <v>24</v>
      </c>
      <c r="D9" s="2" t="s">
        <v>25</v>
      </c>
      <c r="E9" s="2" t="s">
        <v>26</v>
      </c>
      <c r="F9" s="2" t="s">
        <v>27</v>
      </c>
      <c r="G9" s="2" t="s">
        <v>453</v>
      </c>
      <c r="H9" s="2" t="s">
        <v>454</v>
      </c>
    </row>
    <row r="10" spans="1:8" x14ac:dyDescent="0.3">
      <c r="A10" s="2" t="s">
        <v>0</v>
      </c>
      <c r="B10" s="2">
        <v>7197</v>
      </c>
      <c r="C10" s="2" t="s">
        <v>126</v>
      </c>
      <c r="D10" s="2" t="s">
        <v>127</v>
      </c>
      <c r="E10" s="2" t="s">
        <v>128</v>
      </c>
      <c r="F10" s="2" t="s">
        <v>27</v>
      </c>
      <c r="G10" s="2" t="s">
        <v>455</v>
      </c>
      <c r="H10" s="2" t="s">
        <v>456</v>
      </c>
    </row>
    <row r="11" spans="1:8" x14ac:dyDescent="0.3">
      <c r="A11" s="2" t="s">
        <v>0</v>
      </c>
      <c r="B11" s="2">
        <v>10131</v>
      </c>
      <c r="C11" s="2" t="s">
        <v>284</v>
      </c>
      <c r="D11" s="2" t="s">
        <v>285</v>
      </c>
      <c r="E11" s="2" t="s">
        <v>87</v>
      </c>
      <c r="F11" s="2" t="s">
        <v>27</v>
      </c>
      <c r="G11" s="2" t="s">
        <v>457</v>
      </c>
      <c r="H11" s="2" t="s">
        <v>458</v>
      </c>
    </row>
    <row r="12" spans="1:8" x14ac:dyDescent="0.3">
      <c r="A12" s="2" t="s">
        <v>0</v>
      </c>
      <c r="B12" s="2">
        <v>5368</v>
      </c>
      <c r="C12" s="2" t="s">
        <v>55</v>
      </c>
      <c r="D12" s="2" t="s">
        <v>56</v>
      </c>
      <c r="E12" s="2" t="s">
        <v>57</v>
      </c>
      <c r="F12" s="2" t="s">
        <v>27</v>
      </c>
      <c r="G12" s="2" t="s">
        <v>459</v>
      </c>
      <c r="H12" s="2" t="s">
        <v>460</v>
      </c>
    </row>
    <row r="13" spans="1:8" x14ac:dyDescent="0.3">
      <c r="A13" s="2" t="s">
        <v>0</v>
      </c>
      <c r="B13" s="2">
        <v>9023</v>
      </c>
      <c r="C13" s="2" t="s">
        <v>202</v>
      </c>
      <c r="D13" s="2" t="s">
        <v>114</v>
      </c>
      <c r="E13" s="2" t="s">
        <v>203</v>
      </c>
      <c r="F13" s="2" t="s">
        <v>27</v>
      </c>
      <c r="G13" s="2" t="s">
        <v>461</v>
      </c>
      <c r="H13" s="2" t="s">
        <v>462</v>
      </c>
    </row>
    <row r="14" spans="1:8" x14ac:dyDescent="0.3">
      <c r="A14" s="2" t="s">
        <v>0</v>
      </c>
      <c r="B14" s="2">
        <v>5321</v>
      </c>
      <c r="C14" s="2" t="s">
        <v>46</v>
      </c>
      <c r="D14" s="2" t="s">
        <v>47</v>
      </c>
      <c r="E14" s="2" t="s">
        <v>48</v>
      </c>
      <c r="F14" s="2" t="s">
        <v>27</v>
      </c>
      <c r="G14" s="2" t="s">
        <v>463</v>
      </c>
      <c r="H14" s="2" t="s">
        <v>464</v>
      </c>
    </row>
    <row r="15" spans="1:8" x14ac:dyDescent="0.3">
      <c r="A15" s="2" t="s">
        <v>0</v>
      </c>
      <c r="B15" s="2">
        <v>10724</v>
      </c>
      <c r="C15" s="2" t="s">
        <v>317</v>
      </c>
      <c r="D15" s="2" t="s">
        <v>318</v>
      </c>
      <c r="E15" s="2" t="s">
        <v>319</v>
      </c>
      <c r="F15" s="2" t="s">
        <v>27</v>
      </c>
      <c r="G15" s="2" t="s">
        <v>465</v>
      </c>
      <c r="H15" s="2" t="s">
        <v>466</v>
      </c>
    </row>
    <row r="16" spans="1:8" x14ac:dyDescent="0.3">
      <c r="A16" s="2" t="s">
        <v>0</v>
      </c>
      <c r="B16" s="2">
        <v>6677</v>
      </c>
      <c r="C16" s="2" t="s">
        <v>100</v>
      </c>
      <c r="D16" s="2" t="s">
        <v>101</v>
      </c>
      <c r="E16" s="2" t="s">
        <v>87</v>
      </c>
      <c r="F16" s="2" t="s">
        <v>27</v>
      </c>
      <c r="G16" s="2" t="s">
        <v>467</v>
      </c>
      <c r="H16" s="2" t="s">
        <v>468</v>
      </c>
    </row>
    <row r="17" spans="1:8" x14ac:dyDescent="0.3">
      <c r="A17" s="2" t="s">
        <v>0</v>
      </c>
      <c r="B17" s="2">
        <v>9935</v>
      </c>
      <c r="C17" s="2" t="s">
        <v>257</v>
      </c>
      <c r="D17" s="2" t="s">
        <v>258</v>
      </c>
      <c r="E17" s="2" t="s">
        <v>259</v>
      </c>
      <c r="F17" s="2" t="s">
        <v>27</v>
      </c>
      <c r="G17" s="2" t="s">
        <v>469</v>
      </c>
      <c r="H17" s="2" t="s">
        <v>470</v>
      </c>
    </row>
    <row r="18" spans="1:8" x14ac:dyDescent="0.3">
      <c r="A18" s="2" t="s">
        <v>0</v>
      </c>
      <c r="B18" s="2">
        <v>10563</v>
      </c>
      <c r="C18" s="2" t="s">
        <v>302</v>
      </c>
      <c r="D18" s="2" t="s">
        <v>303</v>
      </c>
      <c r="E18" s="2" t="s">
        <v>304</v>
      </c>
      <c r="F18" s="2" t="s">
        <v>27</v>
      </c>
      <c r="G18" s="2" t="s">
        <v>471</v>
      </c>
      <c r="H18" s="2" t="s">
        <v>472</v>
      </c>
    </row>
    <row r="19" spans="1:8" x14ac:dyDescent="0.3">
      <c r="A19" s="2" t="s">
        <v>0</v>
      </c>
      <c r="B19" s="2">
        <v>9617</v>
      </c>
      <c r="C19" s="2" t="s">
        <v>221</v>
      </c>
      <c r="D19" s="2" t="s">
        <v>222</v>
      </c>
      <c r="E19" s="2" t="s">
        <v>87</v>
      </c>
      <c r="F19" s="2" t="s">
        <v>27</v>
      </c>
      <c r="G19" s="2" t="s">
        <v>473</v>
      </c>
      <c r="H19" s="2" t="s">
        <v>474</v>
      </c>
    </row>
    <row r="20" spans="1:8" x14ac:dyDescent="0.3">
      <c r="A20" s="2" t="s">
        <v>0</v>
      </c>
      <c r="B20" s="2">
        <v>5562</v>
      </c>
      <c r="C20" s="2" t="s">
        <v>64</v>
      </c>
      <c r="D20" s="2" t="s">
        <v>65</v>
      </c>
      <c r="E20" s="2" t="s">
        <v>66</v>
      </c>
      <c r="F20" s="2" t="s">
        <v>27</v>
      </c>
      <c r="G20" s="2" t="s">
        <v>475</v>
      </c>
      <c r="H20" s="2" t="s">
        <v>476</v>
      </c>
    </row>
    <row r="21" spans="1:8" x14ac:dyDescent="0.3">
      <c r="A21" s="2" t="s">
        <v>0</v>
      </c>
      <c r="B21" s="2">
        <v>6536</v>
      </c>
      <c r="C21" s="2" t="s">
        <v>85</v>
      </c>
      <c r="D21" s="2" t="s">
        <v>86</v>
      </c>
      <c r="E21" s="2" t="s">
        <v>87</v>
      </c>
      <c r="F21" s="2" t="s">
        <v>27</v>
      </c>
      <c r="G21" s="2" t="s">
        <v>477</v>
      </c>
      <c r="H21" s="2" t="s">
        <v>478</v>
      </c>
    </row>
    <row r="22" spans="1:8" x14ac:dyDescent="0.3">
      <c r="A22" s="2" t="s">
        <v>0</v>
      </c>
      <c r="B22" s="2">
        <v>9015</v>
      </c>
      <c r="C22" s="2" t="s">
        <v>199</v>
      </c>
      <c r="D22" s="2" t="s">
        <v>200</v>
      </c>
      <c r="E22" s="2" t="s">
        <v>201</v>
      </c>
      <c r="F22" s="2" t="s">
        <v>27</v>
      </c>
      <c r="G22" s="2" t="s">
        <v>479</v>
      </c>
      <c r="H22" s="2" t="s">
        <v>480</v>
      </c>
    </row>
    <row r="23" spans="1:8" x14ac:dyDescent="0.3">
      <c r="A23" s="2" t="s">
        <v>0</v>
      </c>
      <c r="B23" s="2">
        <v>9393</v>
      </c>
      <c r="C23" s="2" t="s">
        <v>210</v>
      </c>
      <c r="D23" s="2" t="s">
        <v>211</v>
      </c>
      <c r="E23" s="2" t="s">
        <v>212</v>
      </c>
      <c r="F23" s="2" t="s">
        <v>27</v>
      </c>
      <c r="G23" s="2" t="s">
        <v>481</v>
      </c>
      <c r="H23" s="2" t="s">
        <v>482</v>
      </c>
    </row>
    <row r="24" spans="1:8" x14ac:dyDescent="0.3">
      <c r="A24" s="2" t="s">
        <v>0</v>
      </c>
      <c r="B24" s="2">
        <v>5151</v>
      </c>
      <c r="C24" s="2" t="s">
        <v>43</v>
      </c>
      <c r="D24" s="2" t="s">
        <v>44</v>
      </c>
      <c r="E24" s="2" t="s">
        <v>45</v>
      </c>
      <c r="F24" s="2" t="s">
        <v>27</v>
      </c>
      <c r="G24" s="2" t="s">
        <v>483</v>
      </c>
      <c r="H24" s="2" t="s">
        <v>484</v>
      </c>
    </row>
    <row r="25" spans="1:8" x14ac:dyDescent="0.3">
      <c r="A25" s="2" t="s">
        <v>0</v>
      </c>
      <c r="B25" s="2">
        <v>10728</v>
      </c>
      <c r="C25" s="2" t="s">
        <v>320</v>
      </c>
      <c r="D25" s="2" t="s">
        <v>321</v>
      </c>
      <c r="E25" s="2" t="s">
        <v>322</v>
      </c>
      <c r="F25" s="2" t="s">
        <v>27</v>
      </c>
      <c r="G25" s="2" t="s">
        <v>485</v>
      </c>
      <c r="H25" s="2" t="s">
        <v>486</v>
      </c>
    </row>
    <row r="26" spans="1:8" x14ac:dyDescent="0.3">
      <c r="A26" s="2" t="s">
        <v>0</v>
      </c>
      <c r="B26" s="2">
        <v>10863</v>
      </c>
      <c r="C26" s="2" t="s">
        <v>326</v>
      </c>
      <c r="D26" s="2" t="s">
        <v>327</v>
      </c>
      <c r="E26" s="2" t="s">
        <v>328</v>
      </c>
      <c r="F26" s="2" t="s">
        <v>27</v>
      </c>
      <c r="G26" s="2" t="s">
        <v>487</v>
      </c>
      <c r="H26" s="2" t="s">
        <v>488</v>
      </c>
    </row>
    <row r="27" spans="1:8" x14ac:dyDescent="0.3">
      <c r="A27" s="2" t="s">
        <v>0</v>
      </c>
      <c r="B27" s="2">
        <v>8175</v>
      </c>
      <c r="C27" s="2" t="s">
        <v>176</v>
      </c>
      <c r="D27" s="2" t="s">
        <v>177</v>
      </c>
      <c r="E27" s="2" t="s">
        <v>178</v>
      </c>
      <c r="F27" s="2" t="s">
        <v>27</v>
      </c>
      <c r="G27" s="2" t="s">
        <v>489</v>
      </c>
      <c r="H27" s="2" t="s">
        <v>490</v>
      </c>
    </row>
    <row r="28" spans="1:8" x14ac:dyDescent="0.3">
      <c r="A28" s="2" t="s">
        <v>0</v>
      </c>
      <c r="B28" s="2">
        <v>5613</v>
      </c>
      <c r="C28" s="2" t="s">
        <v>67</v>
      </c>
      <c r="D28" s="2" t="s">
        <v>68</v>
      </c>
      <c r="E28" s="2" t="s">
        <v>69</v>
      </c>
      <c r="F28" s="2" t="s">
        <v>27</v>
      </c>
      <c r="G28" s="2" t="s">
        <v>491</v>
      </c>
      <c r="H28" s="2" t="s">
        <v>492</v>
      </c>
    </row>
    <row r="29" spans="1:8" x14ac:dyDescent="0.3">
      <c r="A29" s="2" t="s">
        <v>0</v>
      </c>
      <c r="B29" s="2">
        <v>9705</v>
      </c>
      <c r="C29" s="2" t="s">
        <v>234</v>
      </c>
      <c r="D29" s="2" t="s">
        <v>235</v>
      </c>
      <c r="E29" s="2" t="s">
        <v>236</v>
      </c>
      <c r="F29" s="2" t="s">
        <v>27</v>
      </c>
      <c r="G29" s="2" t="s">
        <v>491</v>
      </c>
      <c r="H29" s="2" t="s">
        <v>493</v>
      </c>
    </row>
    <row r="30" spans="1:8" x14ac:dyDescent="0.3">
      <c r="A30" s="2" t="s">
        <v>0</v>
      </c>
      <c r="B30" s="2">
        <v>5347</v>
      </c>
      <c r="C30" s="2" t="s">
        <v>49</v>
      </c>
      <c r="D30" s="2" t="s">
        <v>50</v>
      </c>
      <c r="E30" s="2" t="s">
        <v>51</v>
      </c>
      <c r="F30" s="2" t="s">
        <v>27</v>
      </c>
      <c r="G30" s="2" t="s">
        <v>494</v>
      </c>
      <c r="H30" s="2" t="s">
        <v>495</v>
      </c>
    </row>
    <row r="31" spans="1:8" x14ac:dyDescent="0.3">
      <c r="A31" s="2" t="s">
        <v>0</v>
      </c>
      <c r="B31" s="2">
        <v>6281</v>
      </c>
      <c r="C31" s="2" t="s">
        <v>82</v>
      </c>
      <c r="D31" s="2" t="s">
        <v>83</v>
      </c>
      <c r="E31" s="2" t="s">
        <v>84</v>
      </c>
      <c r="F31" s="2" t="s">
        <v>27</v>
      </c>
      <c r="G31" s="2" t="s">
        <v>496</v>
      </c>
      <c r="H31" s="2" t="s">
        <v>497</v>
      </c>
    </row>
    <row r="32" spans="1:8" x14ac:dyDescent="0.3">
      <c r="A32" s="2" t="s">
        <v>0</v>
      </c>
      <c r="B32" s="2">
        <v>9707</v>
      </c>
      <c r="C32" s="2" t="s">
        <v>237</v>
      </c>
      <c r="D32" s="2" t="s">
        <v>238</v>
      </c>
      <c r="E32" s="2" t="s">
        <v>239</v>
      </c>
      <c r="F32" s="2" t="s">
        <v>27</v>
      </c>
      <c r="G32" s="2" t="s">
        <v>498</v>
      </c>
      <c r="H32" s="2" t="s">
        <v>499</v>
      </c>
    </row>
    <row r="33" spans="1:8" x14ac:dyDescent="0.3">
      <c r="A33" s="2" t="s">
        <v>0</v>
      </c>
      <c r="B33" s="2">
        <v>8556</v>
      </c>
      <c r="C33" s="2" t="s">
        <v>189</v>
      </c>
      <c r="D33" s="2" t="s">
        <v>190</v>
      </c>
      <c r="E33" s="2" t="s">
        <v>191</v>
      </c>
      <c r="F33" s="2" t="s">
        <v>27</v>
      </c>
      <c r="G33" s="2" t="s">
        <v>500</v>
      </c>
      <c r="H33" s="2" t="s">
        <v>501</v>
      </c>
    </row>
    <row r="34" spans="1:8" x14ac:dyDescent="0.3">
      <c r="A34" s="2" t="s">
        <v>0</v>
      </c>
      <c r="B34" s="2">
        <v>8178</v>
      </c>
      <c r="C34" s="2" t="s">
        <v>179</v>
      </c>
      <c r="D34" s="2" t="s">
        <v>180</v>
      </c>
      <c r="E34" s="2" t="s">
        <v>181</v>
      </c>
      <c r="F34" s="2" t="s">
        <v>27</v>
      </c>
      <c r="G34" s="2" t="s">
        <v>502</v>
      </c>
      <c r="H34" s="2" t="s">
        <v>503</v>
      </c>
    </row>
    <row r="35" spans="1:8" x14ac:dyDescent="0.3">
      <c r="A35" s="2" t="s">
        <v>0</v>
      </c>
      <c r="B35" s="2">
        <v>10008</v>
      </c>
      <c r="C35" s="2" t="s">
        <v>275</v>
      </c>
      <c r="D35" s="2" t="s">
        <v>276</v>
      </c>
      <c r="E35" s="2" t="s">
        <v>239</v>
      </c>
      <c r="F35" s="2" t="s">
        <v>27</v>
      </c>
      <c r="G35" s="2" t="s">
        <v>504</v>
      </c>
      <c r="H35" s="2" t="s">
        <v>505</v>
      </c>
    </row>
    <row r="36" spans="1:8" x14ac:dyDescent="0.3">
      <c r="A36" s="2" t="s">
        <v>0</v>
      </c>
      <c r="B36" s="2">
        <v>9911</v>
      </c>
      <c r="C36" s="2" t="s">
        <v>248</v>
      </c>
      <c r="D36" s="2" t="s">
        <v>249</v>
      </c>
      <c r="E36" s="2" t="s">
        <v>250</v>
      </c>
      <c r="F36" s="2" t="s">
        <v>27</v>
      </c>
      <c r="G36" s="2" t="s">
        <v>506</v>
      </c>
      <c r="H36" s="2" t="s">
        <v>507</v>
      </c>
    </row>
    <row r="37" spans="1:8" x14ac:dyDescent="0.3">
      <c r="A37" s="2" t="s">
        <v>0</v>
      </c>
      <c r="B37" s="2">
        <v>7898</v>
      </c>
      <c r="C37" s="2" t="s">
        <v>159</v>
      </c>
      <c r="D37" s="2" t="s">
        <v>160</v>
      </c>
      <c r="E37" s="2" t="s">
        <v>161</v>
      </c>
      <c r="F37" s="2" t="s">
        <v>27</v>
      </c>
      <c r="G37" s="2" t="s">
        <v>508</v>
      </c>
      <c r="H37" s="2" t="s">
        <v>509</v>
      </c>
    </row>
    <row r="38" spans="1:8" x14ac:dyDescent="0.3">
      <c r="A38" s="2" t="s">
        <v>0</v>
      </c>
      <c r="B38" s="2">
        <v>9627</v>
      </c>
      <c r="C38" s="2" t="s">
        <v>223</v>
      </c>
      <c r="D38" s="2" t="s">
        <v>224</v>
      </c>
      <c r="E38" s="2" t="s">
        <v>87</v>
      </c>
      <c r="F38" s="2" t="s">
        <v>27</v>
      </c>
      <c r="G38" s="2" t="s">
        <v>510</v>
      </c>
      <c r="H38" s="2" t="s">
        <v>511</v>
      </c>
    </row>
    <row r="39" spans="1:8" x14ac:dyDescent="0.3">
      <c r="A39" s="2" t="s">
        <v>0</v>
      </c>
      <c r="B39" s="2">
        <v>9916</v>
      </c>
      <c r="C39" s="2" t="s">
        <v>251</v>
      </c>
      <c r="D39" s="2" t="s">
        <v>252</v>
      </c>
      <c r="E39" s="2" t="s">
        <v>253</v>
      </c>
      <c r="F39" s="2" t="s">
        <v>27</v>
      </c>
      <c r="G39" s="2" t="s">
        <v>512</v>
      </c>
      <c r="H39" s="2" t="s">
        <v>513</v>
      </c>
    </row>
    <row r="40" spans="1:8" x14ac:dyDescent="0.3">
      <c r="A40" s="2" t="s">
        <v>0</v>
      </c>
      <c r="B40" s="2">
        <v>10662</v>
      </c>
      <c r="C40" s="2" t="s">
        <v>307</v>
      </c>
      <c r="D40" s="2" t="s">
        <v>308</v>
      </c>
      <c r="E40" s="2" t="s">
        <v>309</v>
      </c>
      <c r="F40" s="2" t="s">
        <v>27</v>
      </c>
      <c r="G40" s="2" t="s">
        <v>514</v>
      </c>
      <c r="H40" s="2" t="s">
        <v>515</v>
      </c>
    </row>
    <row r="41" spans="1:8" x14ac:dyDescent="0.3">
      <c r="A41" s="2" t="s">
        <v>0</v>
      </c>
      <c r="B41" s="2">
        <v>7217</v>
      </c>
      <c r="C41" s="2" t="s">
        <v>132</v>
      </c>
      <c r="D41" s="2" t="s">
        <v>133</v>
      </c>
      <c r="E41" s="2" t="s">
        <v>134</v>
      </c>
      <c r="F41" s="2" t="s">
        <v>27</v>
      </c>
      <c r="G41" s="2" t="s">
        <v>516</v>
      </c>
      <c r="H41" s="2" t="s">
        <v>517</v>
      </c>
    </row>
    <row r="42" spans="1:8" x14ac:dyDescent="0.3">
      <c r="A42" s="2" t="s">
        <v>0</v>
      </c>
      <c r="B42" s="2">
        <v>10103</v>
      </c>
      <c r="C42" s="2" t="s">
        <v>282</v>
      </c>
      <c r="D42" s="2" t="s">
        <v>283</v>
      </c>
      <c r="E42" s="2" t="s">
        <v>239</v>
      </c>
      <c r="F42" s="2" t="s">
        <v>27</v>
      </c>
      <c r="G42" s="2" t="s">
        <v>518</v>
      </c>
      <c r="H42" s="2" t="s">
        <v>519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7DDEC-4D7B-4FF8-A480-55277C2820DF}">
  <sheetPr filterMode="1"/>
  <dimension ref="A1:G32"/>
  <sheetViews>
    <sheetView workbookViewId="0">
      <selection activeCell="L22" sqref="L22:L23"/>
    </sheetView>
  </sheetViews>
  <sheetFormatPr baseColWidth="10" defaultRowHeight="14.4" x14ac:dyDescent="0.3"/>
  <cols>
    <col min="1" max="1" width="10.21875" bestFit="1" customWidth="1"/>
    <col min="2" max="2" width="11.33203125" bestFit="1" customWidth="1"/>
    <col min="4" max="4" width="11.109375" bestFit="1" customWidth="1"/>
    <col min="5" max="5" width="9.44140625" bestFit="1" customWidth="1"/>
    <col min="6" max="6" width="8.109375" bestFit="1" customWidth="1"/>
    <col min="7" max="7" width="5.6640625" bestFit="1" customWidth="1"/>
  </cols>
  <sheetData>
    <row r="1" spans="1:7" ht="28.8" x14ac:dyDescent="0.3">
      <c r="A1" s="1" t="s">
        <v>352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 ht="28.8" x14ac:dyDescent="0.3">
      <c r="A2" s="2" t="s">
        <v>352</v>
      </c>
      <c r="B2" s="2" t="s">
        <v>347</v>
      </c>
      <c r="C2" s="2" t="s">
        <v>348</v>
      </c>
      <c r="D2" s="2" t="s">
        <v>72</v>
      </c>
      <c r="E2" s="2" t="s">
        <v>8</v>
      </c>
      <c r="F2" s="2" t="str">
        <f>"00:53.69"</f>
        <v>00:53.69</v>
      </c>
      <c r="G2" s="2" t="str">
        <f>"1"</f>
        <v>1</v>
      </c>
    </row>
    <row r="3" spans="1:7" hidden="1" x14ac:dyDescent="0.3">
      <c r="A3" s="2"/>
      <c r="B3" s="2"/>
      <c r="C3" s="2"/>
      <c r="D3" s="2"/>
      <c r="E3" s="2"/>
      <c r="F3" s="2"/>
      <c r="G3" s="2"/>
    </row>
    <row r="4" spans="1:7" x14ac:dyDescent="0.3">
      <c r="A4" s="2" t="s">
        <v>352</v>
      </c>
      <c r="B4" s="2" t="s">
        <v>365</v>
      </c>
      <c r="C4" s="2" t="s">
        <v>366</v>
      </c>
      <c r="D4" s="2" t="s">
        <v>367</v>
      </c>
      <c r="E4" s="2" t="s">
        <v>8</v>
      </c>
      <c r="F4" s="2" t="str">
        <f>"00:54.99"</f>
        <v>00:54.99</v>
      </c>
      <c r="G4" s="2" t="str">
        <f>"2"</f>
        <v>2</v>
      </c>
    </row>
    <row r="5" spans="1:7" hidden="1" x14ac:dyDescent="0.3">
      <c r="A5" s="2"/>
      <c r="B5" s="2"/>
      <c r="C5" s="2"/>
      <c r="D5" s="2"/>
      <c r="E5" s="2"/>
      <c r="F5" s="2"/>
      <c r="G5" s="2"/>
    </row>
    <row r="6" spans="1:7" hidden="1" x14ac:dyDescent="0.3">
      <c r="A6" s="2"/>
      <c r="B6" s="2"/>
      <c r="C6" s="2"/>
      <c r="D6" s="2"/>
      <c r="E6" s="2"/>
      <c r="F6" s="2"/>
      <c r="G6" s="2"/>
    </row>
    <row r="7" spans="1:7" hidden="1" x14ac:dyDescent="0.3">
      <c r="A7" s="2"/>
      <c r="B7" s="2"/>
      <c r="C7" s="2"/>
      <c r="D7" s="2"/>
      <c r="E7" s="2"/>
      <c r="F7" s="2"/>
      <c r="G7" s="2"/>
    </row>
    <row r="8" spans="1:7" x14ac:dyDescent="0.3">
      <c r="A8" s="2" t="s">
        <v>352</v>
      </c>
      <c r="B8" s="2" t="s">
        <v>368</v>
      </c>
      <c r="C8" s="2" t="s">
        <v>369</v>
      </c>
      <c r="D8" s="2" t="s">
        <v>370</v>
      </c>
      <c r="E8" s="2" t="s">
        <v>8</v>
      </c>
      <c r="F8" s="2" t="str">
        <f>"00:58.90"</f>
        <v>00:58.90</v>
      </c>
      <c r="G8" s="2" t="str">
        <f>"3"</f>
        <v>3</v>
      </c>
    </row>
    <row r="9" spans="1:7" x14ac:dyDescent="0.3">
      <c r="A9" s="2" t="s">
        <v>352</v>
      </c>
      <c r="B9" s="2" t="s">
        <v>12</v>
      </c>
      <c r="C9" s="2" t="s">
        <v>13</v>
      </c>
      <c r="D9" s="2" t="s">
        <v>14</v>
      </c>
      <c r="E9" s="2" t="s">
        <v>8</v>
      </c>
      <c r="F9" s="2" t="str">
        <f>"00:59.02"</f>
        <v>00:59.02</v>
      </c>
      <c r="G9" s="2" t="str">
        <f>"4"</f>
        <v>4</v>
      </c>
    </row>
    <row r="10" spans="1:7" x14ac:dyDescent="0.3">
      <c r="A10" s="2" t="s">
        <v>352</v>
      </c>
      <c r="B10" s="2" t="s">
        <v>113</v>
      </c>
      <c r="C10" s="2" t="s">
        <v>114</v>
      </c>
      <c r="D10" s="2" t="s">
        <v>115</v>
      </c>
      <c r="E10" s="2" t="s">
        <v>8</v>
      </c>
      <c r="F10" s="2" t="str">
        <f>"01:02.60"</f>
        <v>01:02.60</v>
      </c>
      <c r="G10" s="2" t="str">
        <f>"5"</f>
        <v>5</v>
      </c>
    </row>
    <row r="11" spans="1:7" hidden="1" x14ac:dyDescent="0.3">
      <c r="A11" s="2"/>
      <c r="B11" s="2"/>
      <c r="C11" s="2"/>
      <c r="D11" s="2"/>
      <c r="E11" s="2"/>
      <c r="F11" s="2"/>
      <c r="G11" s="2"/>
    </row>
    <row r="12" spans="1:7" x14ac:dyDescent="0.3">
      <c r="A12" s="2" t="s">
        <v>352</v>
      </c>
      <c r="B12" s="2" t="s">
        <v>105</v>
      </c>
      <c r="C12" s="2" t="s">
        <v>106</v>
      </c>
      <c r="D12" s="2" t="s">
        <v>107</v>
      </c>
      <c r="E12" s="2" t="s">
        <v>8</v>
      </c>
      <c r="F12" s="2" t="str">
        <f>"01:04.75"</f>
        <v>01:04.75</v>
      </c>
      <c r="G12" s="2" t="str">
        <f>"6"</f>
        <v>6</v>
      </c>
    </row>
    <row r="13" spans="1:7" ht="28.8" x14ac:dyDescent="0.3">
      <c r="A13" s="2" t="s">
        <v>352</v>
      </c>
      <c r="B13" s="2" t="s">
        <v>356</v>
      </c>
      <c r="C13" s="2" t="s">
        <v>357</v>
      </c>
      <c r="D13" s="2" t="s">
        <v>358</v>
      </c>
      <c r="E13" s="2" t="s">
        <v>8</v>
      </c>
      <c r="F13" s="2" t="str">
        <f>"01:06.84"</f>
        <v>01:06.84</v>
      </c>
      <c r="G13" s="2" t="str">
        <f>"7"</f>
        <v>7</v>
      </c>
    </row>
    <row r="14" spans="1:7" x14ac:dyDescent="0.3">
      <c r="A14" s="2" t="s">
        <v>352</v>
      </c>
      <c r="B14" s="2" t="s">
        <v>297</v>
      </c>
      <c r="C14" s="2" t="s">
        <v>298</v>
      </c>
      <c r="D14" s="2" t="s">
        <v>299</v>
      </c>
      <c r="E14" s="2" t="s">
        <v>8</v>
      </c>
      <c r="F14" s="2" t="str">
        <f>"01:11.97"</f>
        <v>01:11.97</v>
      </c>
      <c r="G14" s="2" t="str">
        <f>"8"</f>
        <v>8</v>
      </c>
    </row>
    <row r="15" spans="1:7" x14ac:dyDescent="0.3">
      <c r="A15" s="2" t="s">
        <v>352</v>
      </c>
      <c r="B15" s="2" t="s">
        <v>295</v>
      </c>
      <c r="C15" s="2" t="s">
        <v>296</v>
      </c>
      <c r="D15" s="2" t="s">
        <v>288</v>
      </c>
      <c r="E15" s="2" t="s">
        <v>8</v>
      </c>
      <c r="F15" s="2" t="str">
        <f>"01:13.74"</f>
        <v>01:13.74</v>
      </c>
      <c r="G15" s="2" t="str">
        <f>"9"</f>
        <v>9</v>
      </c>
    </row>
    <row r="16" spans="1:7" x14ac:dyDescent="0.3">
      <c r="A16" s="2" t="s">
        <v>352</v>
      </c>
      <c r="B16" s="2" t="s">
        <v>359</v>
      </c>
      <c r="C16" s="2" t="s">
        <v>360</v>
      </c>
      <c r="D16" s="2" t="s">
        <v>361</v>
      </c>
      <c r="E16" s="2" t="s">
        <v>8</v>
      </c>
      <c r="F16" s="2" t="str">
        <f>"01:15.96"</f>
        <v>01:15.96</v>
      </c>
      <c r="G16" s="2" t="str">
        <f>"10"</f>
        <v>10</v>
      </c>
    </row>
    <row r="17" spans="1:7" x14ac:dyDescent="0.3">
      <c r="A17" s="2" t="s">
        <v>352</v>
      </c>
      <c r="B17" s="2" t="s">
        <v>111</v>
      </c>
      <c r="C17" s="2" t="s">
        <v>112</v>
      </c>
      <c r="D17" s="2" t="s">
        <v>17</v>
      </c>
      <c r="E17" s="2" t="s">
        <v>8</v>
      </c>
      <c r="F17" s="2" t="str">
        <f>"01:17.62"</f>
        <v>01:17.62</v>
      </c>
      <c r="G17" s="2" t="str">
        <f>"11"</f>
        <v>11</v>
      </c>
    </row>
    <row r="18" spans="1:7" x14ac:dyDescent="0.3">
      <c r="A18" s="2" t="s">
        <v>352</v>
      </c>
      <c r="B18" s="2" t="s">
        <v>167</v>
      </c>
      <c r="C18" s="2" t="s">
        <v>168</v>
      </c>
      <c r="D18" s="2" t="s">
        <v>146</v>
      </c>
      <c r="E18" s="2" t="s">
        <v>8</v>
      </c>
      <c r="F18" s="2" t="str">
        <f>"01:21.76"</f>
        <v>01:21.76</v>
      </c>
      <c r="G18" s="2" t="str">
        <f>"12"</f>
        <v>12</v>
      </c>
    </row>
    <row r="19" spans="1:7" hidden="1" x14ac:dyDescent="0.3">
      <c r="A19" s="2"/>
      <c r="B19" s="2"/>
      <c r="C19" s="2"/>
      <c r="D19" s="2"/>
      <c r="E19" s="2"/>
      <c r="F19" s="2"/>
      <c r="G19" s="2"/>
    </row>
    <row r="20" spans="1:7" hidden="1" x14ac:dyDescent="0.3">
      <c r="A20" s="2"/>
      <c r="B20" s="2"/>
      <c r="C20" s="2"/>
      <c r="D20" s="2"/>
      <c r="E20" s="2"/>
      <c r="F20" s="2"/>
      <c r="G20" s="2"/>
    </row>
    <row r="21" spans="1:7" hidden="1" x14ac:dyDescent="0.3">
      <c r="A21" s="2"/>
      <c r="B21" s="2"/>
      <c r="C21" s="2"/>
      <c r="D21" s="2"/>
      <c r="E21" s="2"/>
      <c r="F21" s="2"/>
      <c r="G21" s="2"/>
    </row>
    <row r="22" spans="1:7" x14ac:dyDescent="0.3">
      <c r="A22" s="2" t="s">
        <v>352</v>
      </c>
      <c r="B22" s="2" t="s">
        <v>192</v>
      </c>
      <c r="C22" s="2" t="s">
        <v>193</v>
      </c>
      <c r="D22" s="2" t="s">
        <v>182</v>
      </c>
      <c r="E22" s="2" t="s">
        <v>8</v>
      </c>
      <c r="F22" s="2" t="str">
        <f>"01:23.00"</f>
        <v>01:23.00</v>
      </c>
      <c r="G22" s="2" t="str">
        <f>"13"</f>
        <v>13</v>
      </c>
    </row>
    <row r="23" spans="1:7" x14ac:dyDescent="0.3">
      <c r="A23" s="2" t="s">
        <v>352</v>
      </c>
      <c r="B23" s="2" t="s">
        <v>286</v>
      </c>
      <c r="C23" s="2" t="s">
        <v>287</v>
      </c>
      <c r="D23" s="2" t="s">
        <v>288</v>
      </c>
      <c r="E23" s="2" t="s">
        <v>8</v>
      </c>
      <c r="F23" s="2" t="str">
        <f>"01:25.82"</f>
        <v>01:25.82</v>
      </c>
      <c r="G23" s="2" t="str">
        <f>"14"</f>
        <v>14</v>
      </c>
    </row>
    <row r="24" spans="1:7" ht="28.8" x14ac:dyDescent="0.3">
      <c r="A24" s="2" t="s">
        <v>352</v>
      </c>
      <c r="B24" s="2" t="s">
        <v>329</v>
      </c>
      <c r="C24" s="2" t="s">
        <v>330</v>
      </c>
      <c r="D24" s="2" t="s">
        <v>331</v>
      </c>
      <c r="E24" s="2" t="s">
        <v>8</v>
      </c>
      <c r="F24" s="2" t="str">
        <f>"01:28.57"</f>
        <v>01:28.57</v>
      </c>
      <c r="G24" s="2" t="str">
        <f>"15"</f>
        <v>15</v>
      </c>
    </row>
    <row r="25" spans="1:7" x14ac:dyDescent="0.3">
      <c r="A25" s="2" t="s">
        <v>352</v>
      </c>
      <c r="B25" s="2" t="s">
        <v>31</v>
      </c>
      <c r="C25" s="2" t="s">
        <v>32</v>
      </c>
      <c r="D25" s="2" t="s">
        <v>33</v>
      </c>
      <c r="E25" s="2" t="s">
        <v>8</v>
      </c>
      <c r="F25" s="2" t="str">
        <f>"01:29.22"</f>
        <v>01:29.22</v>
      </c>
      <c r="G25" s="2" t="str">
        <f>"16"</f>
        <v>16</v>
      </c>
    </row>
    <row r="26" spans="1:7" hidden="1" x14ac:dyDescent="0.3">
      <c r="A26" s="2"/>
      <c r="B26" s="2"/>
      <c r="C26" s="2"/>
      <c r="D26" s="2"/>
      <c r="E26" s="2"/>
      <c r="F26" s="2"/>
      <c r="G26" s="2"/>
    </row>
    <row r="27" spans="1:7" x14ac:dyDescent="0.3">
      <c r="A27" s="2" t="s">
        <v>352</v>
      </c>
      <c r="B27" s="2" t="s">
        <v>371</v>
      </c>
      <c r="C27" s="2" t="s">
        <v>372</v>
      </c>
      <c r="D27" s="2" t="s">
        <v>373</v>
      </c>
      <c r="E27" s="2" t="s">
        <v>8</v>
      </c>
      <c r="F27" s="2" t="str">
        <f>"01:31.62"</f>
        <v>01:31.62</v>
      </c>
      <c r="G27" s="2" t="str">
        <f>"17"</f>
        <v>17</v>
      </c>
    </row>
    <row r="28" spans="1:7" hidden="1" x14ac:dyDescent="0.3">
      <c r="A28" s="2"/>
      <c r="B28" s="2"/>
      <c r="C28" s="2"/>
      <c r="D28" s="2"/>
      <c r="E28" s="2"/>
      <c r="F28" s="2"/>
      <c r="G28" s="2"/>
    </row>
    <row r="29" spans="1:7" x14ac:dyDescent="0.3">
      <c r="A29" s="2" t="s">
        <v>352</v>
      </c>
      <c r="B29" s="2" t="s">
        <v>135</v>
      </c>
      <c r="C29" s="2" t="s">
        <v>136</v>
      </c>
      <c r="D29" s="2" t="s">
        <v>17</v>
      </c>
      <c r="E29" s="2" t="s">
        <v>8</v>
      </c>
      <c r="F29" s="2" t="str">
        <f>"01:32.78"</f>
        <v>01:32.78</v>
      </c>
      <c r="G29" s="2" t="str">
        <f>"18"</f>
        <v>18</v>
      </c>
    </row>
    <row r="30" spans="1:7" x14ac:dyDescent="0.3">
      <c r="A30" s="2"/>
      <c r="B30" s="2"/>
      <c r="C30" s="2"/>
      <c r="D30" s="2"/>
      <c r="E30" s="2"/>
      <c r="F30" s="2"/>
      <c r="G30" s="2"/>
    </row>
    <row r="31" spans="1:7" x14ac:dyDescent="0.3">
      <c r="A31" s="2"/>
      <c r="B31" s="2"/>
      <c r="C31" s="2"/>
      <c r="D31" s="2"/>
      <c r="E31" s="2"/>
      <c r="F31" s="2"/>
      <c r="G31" s="2"/>
    </row>
    <row r="32" spans="1:7" x14ac:dyDescent="0.3">
      <c r="A32" s="2"/>
      <c r="B32" s="2"/>
      <c r="C32" s="2"/>
      <c r="D32" s="2"/>
      <c r="E32" s="2"/>
      <c r="F32" s="2"/>
      <c r="G32" s="2"/>
    </row>
  </sheetData>
  <autoFilter ref="E1:E32" xr:uid="{29D7DDEC-4D7B-4FF8-A480-55277C2820DF}">
    <filterColumn colId="0">
      <customFilters>
        <customFilter operator="notEqual" val=" "/>
      </customFilters>
    </filterColumn>
  </autoFilter>
  <sortState xmlns:xlrd2="http://schemas.microsoft.com/office/spreadsheetml/2017/richdata2" ref="A2:G32">
    <sortCondition ref="G1:G3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97497-89EA-4833-8790-3DD62A81D782}">
  <dimension ref="A1:G30"/>
  <sheetViews>
    <sheetView workbookViewId="0">
      <selection activeCell="G20" sqref="G20"/>
    </sheetView>
  </sheetViews>
  <sheetFormatPr baseColWidth="10" defaultRowHeight="14.4" x14ac:dyDescent="0.3"/>
  <sheetData>
    <row r="1" spans="1:7" ht="28.8" x14ac:dyDescent="0.3">
      <c r="A1" s="1" t="s">
        <v>352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 x14ac:dyDescent="0.3">
      <c r="A2" s="2" t="s">
        <v>352</v>
      </c>
      <c r="B2" s="2" t="s">
        <v>353</v>
      </c>
      <c r="C2" s="2" t="s">
        <v>354</v>
      </c>
      <c r="D2" s="2" t="s">
        <v>355</v>
      </c>
      <c r="E2" s="2" t="s">
        <v>27</v>
      </c>
      <c r="F2" s="2" t="str">
        <f>"01:02.81"</f>
        <v>01:02.81</v>
      </c>
      <c r="G2" s="2" t="str">
        <f>"1"</f>
        <v>1</v>
      </c>
    </row>
    <row r="3" spans="1:7" x14ac:dyDescent="0.3">
      <c r="A3" s="2" t="s">
        <v>352</v>
      </c>
      <c r="B3" s="2" t="s">
        <v>260</v>
      </c>
      <c r="C3" s="2" t="s">
        <v>261</v>
      </c>
      <c r="D3" s="2" t="s">
        <v>262</v>
      </c>
      <c r="E3" s="2" t="s">
        <v>27</v>
      </c>
      <c r="F3" s="2" t="str">
        <f>"01:06.02"</f>
        <v>01:06.02</v>
      </c>
      <c r="G3" s="2" t="str">
        <f>"2"</f>
        <v>2</v>
      </c>
    </row>
    <row r="4" spans="1:7" x14ac:dyDescent="0.3">
      <c r="A4" s="2" t="s">
        <v>352</v>
      </c>
      <c r="B4" s="2" t="s">
        <v>272</v>
      </c>
      <c r="C4" s="2" t="s">
        <v>273</v>
      </c>
      <c r="D4" s="2" t="s">
        <v>274</v>
      </c>
      <c r="E4" s="2" t="s">
        <v>27</v>
      </c>
      <c r="F4" s="2" t="str">
        <f>"01:09.28"</f>
        <v>01:09.28</v>
      </c>
      <c r="G4" s="2" t="str">
        <f>"3"</f>
        <v>3</v>
      </c>
    </row>
    <row r="5" spans="1:7" x14ac:dyDescent="0.3">
      <c r="A5" s="2" t="s">
        <v>352</v>
      </c>
      <c r="B5" s="2" t="s">
        <v>269</v>
      </c>
      <c r="C5" s="2" t="s">
        <v>270</v>
      </c>
      <c r="D5" s="2" t="s">
        <v>271</v>
      </c>
      <c r="E5" s="2" t="s">
        <v>27</v>
      </c>
      <c r="F5" s="2" t="str">
        <f>"01:11.08"</f>
        <v>01:11.08</v>
      </c>
      <c r="G5" s="2" t="str">
        <f>"4"</f>
        <v>4</v>
      </c>
    </row>
    <row r="6" spans="1:7" x14ac:dyDescent="0.3">
      <c r="A6" s="2" t="s">
        <v>352</v>
      </c>
      <c r="B6" s="2" t="s">
        <v>24</v>
      </c>
      <c r="C6" s="2" t="s">
        <v>25</v>
      </c>
      <c r="D6" s="2" t="s">
        <v>26</v>
      </c>
      <c r="E6" s="2" t="s">
        <v>27</v>
      </c>
      <c r="F6" s="2" t="str">
        <f>"01:17.44"</f>
        <v>01:17.44</v>
      </c>
      <c r="G6" s="2" t="str">
        <f>"5"</f>
        <v>5</v>
      </c>
    </row>
    <row r="7" spans="1:7" x14ac:dyDescent="0.3">
      <c r="A7" s="2" t="s">
        <v>352</v>
      </c>
      <c r="B7" s="2" t="s">
        <v>302</v>
      </c>
      <c r="C7" s="2" t="s">
        <v>303</v>
      </c>
      <c r="D7" s="2" t="s">
        <v>304</v>
      </c>
      <c r="E7" s="2" t="s">
        <v>27</v>
      </c>
      <c r="F7" s="2" t="str">
        <f>"01:25.63"</f>
        <v>01:25.63</v>
      </c>
      <c r="G7" s="2" t="str">
        <f>"6"</f>
        <v>6</v>
      </c>
    </row>
    <row r="8" spans="1:7" x14ac:dyDescent="0.3">
      <c r="A8" s="2" t="s">
        <v>352</v>
      </c>
      <c r="B8" s="2" t="s">
        <v>64</v>
      </c>
      <c r="C8" s="2" t="s">
        <v>65</v>
      </c>
      <c r="D8" s="2" t="s">
        <v>66</v>
      </c>
      <c r="E8" s="2" t="s">
        <v>27</v>
      </c>
      <c r="F8" s="2" t="str">
        <f>"01:28.25"</f>
        <v>01:28.25</v>
      </c>
      <c r="G8" s="2" t="str">
        <f>"7"</f>
        <v>7</v>
      </c>
    </row>
    <row r="9" spans="1:7" x14ac:dyDescent="0.3">
      <c r="A9" s="2" t="s">
        <v>352</v>
      </c>
      <c r="B9" s="2" t="s">
        <v>49</v>
      </c>
      <c r="C9" s="2" t="s">
        <v>50</v>
      </c>
      <c r="D9" s="2" t="s">
        <v>51</v>
      </c>
      <c r="E9" s="2" t="s">
        <v>27</v>
      </c>
      <c r="F9" s="2" t="str">
        <f>"01:40.01"</f>
        <v>01:40.01</v>
      </c>
      <c r="G9" s="2" t="str">
        <f>"8"</f>
        <v>8</v>
      </c>
    </row>
    <row r="11" spans="1:7" x14ac:dyDescent="0.3">
      <c r="A11" s="2"/>
      <c r="B11" s="2"/>
      <c r="C11" s="2"/>
      <c r="D11" s="2"/>
      <c r="E11" s="2"/>
      <c r="F11" s="2"/>
      <c r="G11" s="2"/>
    </row>
    <row r="12" spans="1:7" x14ac:dyDescent="0.3">
      <c r="A12" s="2"/>
      <c r="B12" s="2"/>
      <c r="C12" s="2"/>
      <c r="D12" s="2"/>
      <c r="E12" s="2"/>
      <c r="F12" s="2"/>
      <c r="G12" s="2"/>
    </row>
    <row r="13" spans="1:7" x14ac:dyDescent="0.3">
      <c r="A13" s="2"/>
      <c r="B13" s="2"/>
      <c r="C13" s="2"/>
      <c r="D13" s="2"/>
      <c r="E13" s="2"/>
      <c r="F13" s="2"/>
      <c r="G13" s="2"/>
    </row>
    <row r="14" spans="1:7" x14ac:dyDescent="0.3">
      <c r="A14" s="2"/>
      <c r="B14" s="2"/>
      <c r="C14" s="2"/>
      <c r="D14" s="2"/>
      <c r="E14" s="2"/>
      <c r="F14" s="2"/>
      <c r="G14" s="2"/>
    </row>
    <row r="15" spans="1:7" x14ac:dyDescent="0.3">
      <c r="A15" s="2"/>
      <c r="B15" s="2"/>
      <c r="C15" s="2"/>
      <c r="D15" s="2"/>
      <c r="E15" s="2"/>
      <c r="F15" s="2"/>
      <c r="G15" s="2"/>
    </row>
    <row r="16" spans="1:7" x14ac:dyDescent="0.3">
      <c r="A16" s="2"/>
      <c r="B16" s="2"/>
      <c r="C16" s="2"/>
      <c r="D16" s="2"/>
      <c r="E16" s="2"/>
      <c r="F16" s="2"/>
      <c r="G16" s="2"/>
    </row>
    <row r="17" spans="1:7" x14ac:dyDescent="0.3">
      <c r="A17" s="2"/>
      <c r="B17" s="2"/>
      <c r="C17" s="2"/>
      <c r="D17" s="2"/>
      <c r="E17" s="2"/>
      <c r="F17" s="2"/>
      <c r="G17" s="2"/>
    </row>
    <row r="18" spans="1:7" x14ac:dyDescent="0.3">
      <c r="A18" s="2"/>
      <c r="B18" s="2"/>
      <c r="C18" s="2"/>
      <c r="D18" s="2"/>
      <c r="E18" s="2"/>
      <c r="F18" s="2"/>
      <c r="G18" s="2"/>
    </row>
    <row r="19" spans="1:7" x14ac:dyDescent="0.3">
      <c r="A19" s="2"/>
      <c r="B19" s="2"/>
      <c r="C19" s="2"/>
      <c r="D19" s="2"/>
      <c r="E19" s="2"/>
      <c r="F19" s="2"/>
      <c r="G19" s="2"/>
    </row>
    <row r="20" spans="1:7" x14ac:dyDescent="0.3">
      <c r="A20" s="2"/>
      <c r="B20" s="2"/>
      <c r="C20" s="2"/>
      <c r="D20" s="2"/>
      <c r="E20" s="2"/>
      <c r="F20" s="2"/>
      <c r="G20" s="2"/>
    </row>
    <row r="21" spans="1:7" x14ac:dyDescent="0.3">
      <c r="A21" s="2"/>
      <c r="B21" s="2"/>
      <c r="C21" s="2"/>
      <c r="D21" s="2"/>
      <c r="E21" s="2"/>
      <c r="F21" s="2"/>
      <c r="G21" s="2"/>
    </row>
    <row r="22" spans="1:7" x14ac:dyDescent="0.3">
      <c r="A22" s="2"/>
      <c r="B22" s="2"/>
      <c r="C22" s="2"/>
      <c r="D22" s="2"/>
      <c r="E22" s="2"/>
      <c r="F22" s="2"/>
      <c r="G22" s="2"/>
    </row>
    <row r="23" spans="1:7" x14ac:dyDescent="0.3">
      <c r="A23" s="2"/>
      <c r="B23" s="2"/>
      <c r="C23" s="2"/>
      <c r="D23" s="2"/>
      <c r="E23" s="2"/>
      <c r="F23" s="2"/>
      <c r="G23" s="2"/>
    </row>
    <row r="24" spans="1:7" x14ac:dyDescent="0.3">
      <c r="A24" s="2"/>
      <c r="B24" s="2"/>
      <c r="C24" s="2"/>
      <c r="D24" s="2"/>
      <c r="E24" s="2"/>
      <c r="F24" s="2"/>
      <c r="G24" s="2"/>
    </row>
    <row r="25" spans="1:7" x14ac:dyDescent="0.3">
      <c r="A25" s="2"/>
      <c r="B25" s="2"/>
      <c r="C25" s="2"/>
      <c r="D25" s="2"/>
      <c r="E25" s="2"/>
      <c r="F25" s="2"/>
      <c r="G25" s="2"/>
    </row>
    <row r="26" spans="1:7" x14ac:dyDescent="0.3">
      <c r="A26" s="2"/>
      <c r="B26" s="2"/>
      <c r="C26" s="2"/>
      <c r="D26" s="2"/>
      <c r="E26" s="2"/>
      <c r="F26" s="2"/>
      <c r="G26" s="2"/>
    </row>
    <row r="27" spans="1:7" x14ac:dyDescent="0.3">
      <c r="A27" s="2"/>
      <c r="B27" s="2"/>
      <c r="C27" s="2"/>
      <c r="D27" s="2"/>
      <c r="E27" s="2"/>
      <c r="F27" s="2"/>
      <c r="G27" s="2"/>
    </row>
    <row r="28" spans="1:7" x14ac:dyDescent="0.3">
      <c r="A28" s="2"/>
      <c r="B28" s="2"/>
      <c r="C28" s="2"/>
      <c r="D28" s="2"/>
      <c r="E28" s="2"/>
      <c r="F28" s="2"/>
      <c r="G28" s="2"/>
    </row>
    <row r="29" spans="1:7" x14ac:dyDescent="0.3">
      <c r="A29" s="2"/>
      <c r="B29" s="2"/>
      <c r="C29" s="2"/>
      <c r="D29" s="2"/>
      <c r="E29" s="2"/>
      <c r="F29" s="2"/>
      <c r="G29" s="2"/>
    </row>
    <row r="30" spans="1:7" x14ac:dyDescent="0.3">
      <c r="A30" s="2"/>
      <c r="B30" s="2"/>
      <c r="C30" s="2"/>
      <c r="D30" s="2"/>
      <c r="E30" s="2"/>
      <c r="F30" s="2"/>
      <c r="G30" s="2"/>
    </row>
  </sheetData>
  <autoFilter ref="E1:E30" xr:uid="{CB997497-89EA-4833-8790-3DD62A81D782}"/>
  <sortState xmlns:xlrd2="http://schemas.microsoft.com/office/spreadsheetml/2017/richdata2" ref="A1:G30">
    <sortCondition ref="G1:G3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26619-A70E-42B9-AC83-64EF1EE4AD29}">
  <dimension ref="A1:G49"/>
  <sheetViews>
    <sheetView topLeftCell="A18" workbookViewId="0">
      <selection activeCell="H14" sqref="H14"/>
    </sheetView>
  </sheetViews>
  <sheetFormatPr baseColWidth="10" defaultRowHeight="14.4" x14ac:dyDescent="0.3"/>
  <cols>
    <col min="1" max="1" width="8.21875" bestFit="1" customWidth="1"/>
    <col min="2" max="2" width="11.33203125" bestFit="1" customWidth="1"/>
    <col min="3" max="3" width="12.6640625" bestFit="1" customWidth="1"/>
    <col min="4" max="4" width="9.33203125" bestFit="1" customWidth="1"/>
    <col min="5" max="5" width="9.44140625" bestFit="1" customWidth="1"/>
    <col min="6" max="6" width="8.109375" bestFit="1" customWidth="1"/>
    <col min="7" max="7" width="5.6640625" bestFit="1" customWidth="1"/>
  </cols>
  <sheetData>
    <row r="1" spans="1:7" ht="28.8" x14ac:dyDescent="0.3">
      <c r="A1" s="1" t="s">
        <v>374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 x14ac:dyDescent="0.3">
      <c r="A2" s="2" t="s">
        <v>374</v>
      </c>
      <c r="B2" s="2" t="s">
        <v>377</v>
      </c>
      <c r="C2" s="2" t="s">
        <v>376</v>
      </c>
      <c r="D2" s="2" t="s">
        <v>39</v>
      </c>
      <c r="E2" s="2" t="s">
        <v>8</v>
      </c>
      <c r="F2" s="2" t="str">
        <f>"00:27.18"</f>
        <v>00:27.18</v>
      </c>
      <c r="G2" s="2" t="str">
        <f>"1"</f>
        <v>1</v>
      </c>
    </row>
    <row r="3" spans="1:7" x14ac:dyDescent="0.3">
      <c r="A3" s="2" t="s">
        <v>374</v>
      </c>
      <c r="B3" s="2" t="s">
        <v>378</v>
      </c>
      <c r="C3" s="2" t="s">
        <v>379</v>
      </c>
      <c r="D3" s="2" t="s">
        <v>380</v>
      </c>
      <c r="E3" s="2" t="s">
        <v>8</v>
      </c>
      <c r="F3" s="2" t="str">
        <f>"00:27.47"</f>
        <v>00:27.47</v>
      </c>
      <c r="G3" s="2" t="str">
        <f>"2"</f>
        <v>2</v>
      </c>
    </row>
    <row r="4" spans="1:7" x14ac:dyDescent="0.3">
      <c r="A4" s="2" t="s">
        <v>374</v>
      </c>
      <c r="B4" s="2" t="s">
        <v>15</v>
      </c>
      <c r="C4" s="2" t="s">
        <v>16</v>
      </c>
      <c r="D4" s="2" t="s">
        <v>17</v>
      </c>
      <c r="E4" s="2" t="s">
        <v>8</v>
      </c>
      <c r="F4" s="2" t="str">
        <f>"00:27.87"</f>
        <v>00:27.87</v>
      </c>
      <c r="G4" s="2" t="str">
        <f>"3"</f>
        <v>3</v>
      </c>
    </row>
    <row r="5" spans="1:7" x14ac:dyDescent="0.3">
      <c r="A5" s="2" t="s">
        <v>374</v>
      </c>
      <c r="B5" s="2" t="s">
        <v>231</v>
      </c>
      <c r="C5" s="2" t="s">
        <v>232</v>
      </c>
      <c r="D5" s="2" t="s">
        <v>233</v>
      </c>
      <c r="E5" s="2" t="s">
        <v>8</v>
      </c>
      <c r="F5" s="2" t="str">
        <f>"00:28.31"</f>
        <v>00:28.31</v>
      </c>
      <c r="G5" s="2" t="str">
        <f>"4"</f>
        <v>4</v>
      </c>
    </row>
    <row r="6" spans="1:7" x14ac:dyDescent="0.3">
      <c r="A6" s="2" t="s">
        <v>374</v>
      </c>
      <c r="B6" s="2" t="s">
        <v>375</v>
      </c>
      <c r="C6" s="2" t="s">
        <v>376</v>
      </c>
      <c r="D6" s="2" t="s">
        <v>33</v>
      </c>
      <c r="E6" s="2" t="s">
        <v>8</v>
      </c>
      <c r="F6" s="2" t="str">
        <f>"00:28.89"</f>
        <v>00:28.89</v>
      </c>
      <c r="G6" s="2" t="str">
        <f>"5"</f>
        <v>5</v>
      </c>
    </row>
    <row r="7" spans="1:7" x14ac:dyDescent="0.3">
      <c r="A7" s="2" t="s">
        <v>374</v>
      </c>
      <c r="B7" s="2" t="s">
        <v>383</v>
      </c>
      <c r="C7" s="2" t="s">
        <v>384</v>
      </c>
      <c r="D7" s="2" t="s">
        <v>385</v>
      </c>
      <c r="E7" s="2" t="s">
        <v>8</v>
      </c>
      <c r="F7" s="2" t="str">
        <f>"00:29.09"</f>
        <v>00:29.09</v>
      </c>
      <c r="G7" s="2" t="str">
        <f>"6"</f>
        <v>6</v>
      </c>
    </row>
    <row r="8" spans="1:7" x14ac:dyDescent="0.3">
      <c r="A8" s="2" t="s">
        <v>374</v>
      </c>
      <c r="B8" s="2" t="s">
        <v>365</v>
      </c>
      <c r="C8" s="2" t="s">
        <v>366</v>
      </c>
      <c r="D8" s="2" t="s">
        <v>367</v>
      </c>
      <c r="E8" s="2" t="s">
        <v>8</v>
      </c>
      <c r="F8" s="2" t="str">
        <f>"00:29.47"</f>
        <v>00:29.47</v>
      </c>
      <c r="G8" s="2" t="str">
        <f>"7"</f>
        <v>7</v>
      </c>
    </row>
    <row r="9" spans="1:7" x14ac:dyDescent="0.3">
      <c r="A9" s="2" t="s">
        <v>374</v>
      </c>
      <c r="B9" s="2" t="s">
        <v>213</v>
      </c>
      <c r="C9" s="2" t="s">
        <v>214</v>
      </c>
      <c r="D9" s="2" t="s">
        <v>215</v>
      </c>
      <c r="E9" s="2" t="s">
        <v>8</v>
      </c>
      <c r="F9" s="2" t="str">
        <f>"00:29.59"</f>
        <v>00:29.59</v>
      </c>
      <c r="G9" s="2" t="str">
        <f>"8"</f>
        <v>8</v>
      </c>
    </row>
    <row r="10" spans="1:7" x14ac:dyDescent="0.3">
      <c r="A10" s="2" t="s">
        <v>374</v>
      </c>
      <c r="B10" s="2" t="s">
        <v>388</v>
      </c>
      <c r="C10" s="2" t="s">
        <v>389</v>
      </c>
      <c r="D10" s="2" t="s">
        <v>390</v>
      </c>
      <c r="E10" s="2" t="s">
        <v>8</v>
      </c>
      <c r="F10" s="2" t="str">
        <f>"00:29.91"</f>
        <v>00:29.91</v>
      </c>
      <c r="G10" s="2" t="str">
        <f>"9"</f>
        <v>9</v>
      </c>
    </row>
    <row r="11" spans="1:7" x14ac:dyDescent="0.3">
      <c r="A11" s="2" t="s">
        <v>374</v>
      </c>
      <c r="B11" s="2" t="s">
        <v>391</v>
      </c>
      <c r="C11" s="2" t="s">
        <v>392</v>
      </c>
      <c r="D11" s="2" t="s">
        <v>393</v>
      </c>
      <c r="E11" s="2" t="s">
        <v>8</v>
      </c>
      <c r="F11" s="2" t="str">
        <f>"00:30.21"</f>
        <v>00:30.21</v>
      </c>
      <c r="G11" s="2" t="str">
        <f>"10"</f>
        <v>10</v>
      </c>
    </row>
    <row r="12" spans="1:7" x14ac:dyDescent="0.3">
      <c r="A12" s="2" t="s">
        <v>374</v>
      </c>
      <c r="B12" s="2" t="s">
        <v>386</v>
      </c>
      <c r="C12" s="2" t="s">
        <v>387</v>
      </c>
      <c r="D12" s="2" t="s">
        <v>39</v>
      </c>
      <c r="E12" s="2" t="s">
        <v>8</v>
      </c>
      <c r="F12" s="2" t="str">
        <f>"00:31.31"</f>
        <v>00:31.31</v>
      </c>
      <c r="G12" s="2" t="str">
        <f>"11"</f>
        <v>11</v>
      </c>
    </row>
    <row r="13" spans="1:7" x14ac:dyDescent="0.3">
      <c r="A13" s="2" t="s">
        <v>374</v>
      </c>
      <c r="B13" s="2" t="s">
        <v>113</v>
      </c>
      <c r="C13" s="2" t="s">
        <v>114</v>
      </c>
      <c r="D13" s="2" t="s">
        <v>115</v>
      </c>
      <c r="E13" s="2" t="s">
        <v>8</v>
      </c>
      <c r="F13" s="2" t="str">
        <f>"00:32.94"</f>
        <v>00:32.94</v>
      </c>
      <c r="G13" s="2" t="str">
        <f>"12"</f>
        <v>12</v>
      </c>
    </row>
    <row r="14" spans="1:7" x14ac:dyDescent="0.3">
      <c r="A14" s="2" t="s">
        <v>374</v>
      </c>
      <c r="B14" s="2" t="s">
        <v>312</v>
      </c>
      <c r="C14" s="2" t="s">
        <v>313</v>
      </c>
      <c r="D14" s="2" t="s">
        <v>17</v>
      </c>
      <c r="E14" s="2" t="s">
        <v>8</v>
      </c>
      <c r="F14" s="2" t="str">
        <f>"00:38.43"</f>
        <v>00:38.43</v>
      </c>
      <c r="G14" s="2" t="str">
        <f>"13"</f>
        <v>13</v>
      </c>
    </row>
    <row r="15" spans="1:7" x14ac:dyDescent="0.3">
      <c r="A15" s="2" t="s">
        <v>374</v>
      </c>
      <c r="B15" s="2" t="s">
        <v>12</v>
      </c>
      <c r="C15" s="2" t="s">
        <v>13</v>
      </c>
      <c r="D15" s="2" t="s">
        <v>14</v>
      </c>
      <c r="E15" s="2" t="s">
        <v>8</v>
      </c>
      <c r="F15" s="2" t="str">
        <f>"00:39.78"</f>
        <v>00:39.78</v>
      </c>
      <c r="G15" s="2" t="str">
        <f>"14"</f>
        <v>14</v>
      </c>
    </row>
    <row r="16" spans="1:7" x14ac:dyDescent="0.3">
      <c r="A16" s="2" t="s">
        <v>374</v>
      </c>
      <c r="B16" s="2" t="s">
        <v>88</v>
      </c>
      <c r="C16" s="2" t="s">
        <v>89</v>
      </c>
      <c r="D16" s="2" t="s">
        <v>90</v>
      </c>
      <c r="E16" s="2" t="s">
        <v>8</v>
      </c>
      <c r="F16" s="2" t="str">
        <f>"00:40.94"</f>
        <v>00:40.94</v>
      </c>
      <c r="G16" s="2" t="str">
        <f>"15"</f>
        <v>15</v>
      </c>
    </row>
    <row r="17" spans="1:7" x14ac:dyDescent="0.3">
      <c r="A17" s="2" t="s">
        <v>374</v>
      </c>
      <c r="B17" s="2" t="s">
        <v>277</v>
      </c>
      <c r="C17" s="2" t="s">
        <v>278</v>
      </c>
      <c r="D17" s="2" t="s">
        <v>279</v>
      </c>
      <c r="E17" s="2" t="s">
        <v>8</v>
      </c>
      <c r="F17" s="2" t="str">
        <f>"00:41.09"</f>
        <v>00:41.09</v>
      </c>
      <c r="G17" s="2" t="str">
        <f>"16"</f>
        <v>16</v>
      </c>
    </row>
    <row r="18" spans="1:7" x14ac:dyDescent="0.3">
      <c r="A18" s="2" t="s">
        <v>374</v>
      </c>
      <c r="B18" s="2" t="s">
        <v>310</v>
      </c>
      <c r="C18" s="2" t="s">
        <v>311</v>
      </c>
      <c r="D18" s="2" t="s">
        <v>215</v>
      </c>
      <c r="E18" s="2" t="s">
        <v>8</v>
      </c>
      <c r="F18" s="2" t="str">
        <f>"00:43.15"</f>
        <v>00:43.15</v>
      </c>
      <c r="G18" s="2" t="str">
        <f>"17"</f>
        <v>17</v>
      </c>
    </row>
    <row r="19" spans="1:7" x14ac:dyDescent="0.3">
      <c r="A19" s="2" t="s">
        <v>374</v>
      </c>
      <c r="B19" s="2" t="s">
        <v>396</v>
      </c>
      <c r="C19" s="2" t="s">
        <v>397</v>
      </c>
      <c r="D19" s="2" t="s">
        <v>398</v>
      </c>
      <c r="E19" s="2" t="s">
        <v>8</v>
      </c>
      <c r="F19" s="2" t="str">
        <f>"00:43.32"</f>
        <v>00:43.32</v>
      </c>
      <c r="G19" s="2" t="str">
        <f>"18"</f>
        <v>18</v>
      </c>
    </row>
    <row r="20" spans="1:7" x14ac:dyDescent="0.3">
      <c r="A20" s="2" t="s">
        <v>374</v>
      </c>
      <c r="B20" s="2" t="s">
        <v>61</v>
      </c>
      <c r="C20" s="2" t="s">
        <v>62</v>
      </c>
      <c r="D20" s="2" t="s">
        <v>63</v>
      </c>
      <c r="E20" s="2" t="s">
        <v>8</v>
      </c>
      <c r="F20" s="2" t="str">
        <f>"00:44.83"</f>
        <v>00:44.83</v>
      </c>
      <c r="G20" s="2" t="str">
        <f>"19"</f>
        <v>19</v>
      </c>
    </row>
    <row r="21" spans="1:7" x14ac:dyDescent="0.3">
      <c r="A21" s="2" t="s">
        <v>374</v>
      </c>
      <c r="B21" s="2" t="s">
        <v>129</v>
      </c>
      <c r="C21" s="2" t="s">
        <v>130</v>
      </c>
      <c r="D21" s="2" t="s">
        <v>131</v>
      </c>
      <c r="E21" s="2" t="s">
        <v>8</v>
      </c>
      <c r="F21" s="2" t="str">
        <f>"00:44.84"</f>
        <v>00:44.84</v>
      </c>
      <c r="G21" s="2" t="str">
        <f>"20"</f>
        <v>20</v>
      </c>
    </row>
    <row r="22" spans="1:7" x14ac:dyDescent="0.3">
      <c r="A22" s="2" t="s">
        <v>374</v>
      </c>
      <c r="B22" s="2" t="s">
        <v>91</v>
      </c>
      <c r="C22" s="2" t="s">
        <v>92</v>
      </c>
      <c r="D22" s="2" t="s">
        <v>93</v>
      </c>
      <c r="E22" s="2" t="s">
        <v>8</v>
      </c>
      <c r="F22" s="2" t="str">
        <f>"00:45.79"</f>
        <v>00:45.79</v>
      </c>
      <c r="G22" s="2" t="str">
        <f>"21"</f>
        <v>21</v>
      </c>
    </row>
    <row r="23" spans="1:7" x14ac:dyDescent="0.3">
      <c r="A23" s="2" t="s">
        <v>374</v>
      </c>
      <c r="B23" s="2" t="s">
        <v>305</v>
      </c>
      <c r="C23" s="2" t="s">
        <v>306</v>
      </c>
      <c r="D23" s="2" t="s">
        <v>182</v>
      </c>
      <c r="E23" s="2" t="s">
        <v>8</v>
      </c>
      <c r="F23" s="2" t="str">
        <f>"00:46.21"</f>
        <v>00:46.21</v>
      </c>
      <c r="G23" s="2" t="str">
        <f>"22"</f>
        <v>22</v>
      </c>
    </row>
    <row r="24" spans="1:7" x14ac:dyDescent="0.3">
      <c r="A24" s="2" t="s">
        <v>374</v>
      </c>
      <c r="B24" s="2" t="s">
        <v>254</v>
      </c>
      <c r="C24" s="2" t="s">
        <v>255</v>
      </c>
      <c r="D24" s="2" t="s">
        <v>256</v>
      </c>
      <c r="E24" s="2" t="s">
        <v>8</v>
      </c>
      <c r="F24" s="2" t="str">
        <f>"00:48.55"</f>
        <v>00:48.55</v>
      </c>
      <c r="G24" s="2" t="str">
        <f>"23"</f>
        <v>23</v>
      </c>
    </row>
    <row r="25" spans="1:7" x14ac:dyDescent="0.3">
      <c r="A25" s="2" t="s">
        <v>374</v>
      </c>
      <c r="B25" s="2" t="s">
        <v>300</v>
      </c>
      <c r="C25" s="2" t="s">
        <v>301</v>
      </c>
      <c r="D25" s="2" t="s">
        <v>146</v>
      </c>
      <c r="E25" s="2" t="s">
        <v>8</v>
      </c>
      <c r="F25" s="2" t="str">
        <f>"00:49.47"</f>
        <v>00:49.47</v>
      </c>
      <c r="G25" s="2" t="str">
        <f>"24"</f>
        <v>24</v>
      </c>
    </row>
    <row r="26" spans="1:7" x14ac:dyDescent="0.3">
      <c r="A26" s="2" t="s">
        <v>374</v>
      </c>
      <c r="B26" s="2" t="s">
        <v>97</v>
      </c>
      <c r="C26" s="2" t="s">
        <v>98</v>
      </c>
      <c r="D26" s="2" t="s">
        <v>99</v>
      </c>
      <c r="E26" s="2" t="s">
        <v>8</v>
      </c>
      <c r="F26" s="2" t="str">
        <f>"00:50.75"</f>
        <v>00:50.75</v>
      </c>
      <c r="G26" s="2" t="str">
        <f>"25"</f>
        <v>25</v>
      </c>
    </row>
    <row r="27" spans="1:7" x14ac:dyDescent="0.3">
      <c r="A27" s="2" t="s">
        <v>374</v>
      </c>
      <c r="B27" s="2" t="s">
        <v>122</v>
      </c>
      <c r="C27" s="2" t="s">
        <v>123</v>
      </c>
      <c r="D27" s="2" t="s">
        <v>124</v>
      </c>
      <c r="E27" s="2" t="s">
        <v>8</v>
      </c>
      <c r="F27" s="2" t="str">
        <f>"00:50.77"</f>
        <v>00:50.77</v>
      </c>
      <c r="G27" s="2" t="str">
        <f>"26"</f>
        <v>26</v>
      </c>
    </row>
    <row r="28" spans="1:7" x14ac:dyDescent="0.3">
      <c r="A28" s="2" t="s">
        <v>374</v>
      </c>
      <c r="B28" s="2" t="s">
        <v>381</v>
      </c>
      <c r="C28" s="2" t="s">
        <v>382</v>
      </c>
      <c r="D28" s="2" t="s">
        <v>99</v>
      </c>
      <c r="E28" s="2" t="s">
        <v>8</v>
      </c>
      <c r="F28" s="2" t="str">
        <f>"00:51.19"</f>
        <v>00:51.19</v>
      </c>
      <c r="G28" s="2" t="str">
        <f>"27"</f>
        <v>27</v>
      </c>
    </row>
    <row r="29" spans="1:7" x14ac:dyDescent="0.3">
      <c r="A29" s="2" t="s">
        <v>374</v>
      </c>
      <c r="B29" s="2" t="s">
        <v>183</v>
      </c>
      <c r="C29" s="2" t="s">
        <v>184</v>
      </c>
      <c r="D29" s="2" t="s">
        <v>185</v>
      </c>
      <c r="E29" s="2" t="s">
        <v>8</v>
      </c>
      <c r="F29" s="2" t="str">
        <f>"00:55.72"</f>
        <v>00:55.72</v>
      </c>
      <c r="G29" s="2" t="str">
        <f>"28"</f>
        <v>28</v>
      </c>
    </row>
    <row r="30" spans="1:7" x14ac:dyDescent="0.3">
      <c r="A30" s="2" t="s">
        <v>374</v>
      </c>
      <c r="B30" s="2" t="s">
        <v>143</v>
      </c>
      <c r="C30" s="2" t="s">
        <v>144</v>
      </c>
      <c r="D30" s="2" t="s">
        <v>145</v>
      </c>
      <c r="E30" s="2" t="s">
        <v>8</v>
      </c>
      <c r="F30" s="2" t="str">
        <f>"00:56.57"</f>
        <v>00:56.57</v>
      </c>
      <c r="G30" s="2" t="str">
        <f>"29"</f>
        <v>29</v>
      </c>
    </row>
    <row r="31" spans="1:7" x14ac:dyDescent="0.3">
      <c r="A31" s="2" t="s">
        <v>374</v>
      </c>
      <c r="B31" s="2" t="s">
        <v>228</v>
      </c>
      <c r="C31" s="2" t="s">
        <v>229</v>
      </c>
      <c r="D31" s="2" t="s">
        <v>230</v>
      </c>
      <c r="E31" s="2" t="s">
        <v>8</v>
      </c>
      <c r="F31" s="2" t="str">
        <f>"00:56.89"</f>
        <v>00:56.89</v>
      </c>
      <c r="G31" s="2" t="str">
        <f>"30"</f>
        <v>30</v>
      </c>
    </row>
    <row r="32" spans="1:7" x14ac:dyDescent="0.3">
      <c r="A32" s="2" t="s">
        <v>374</v>
      </c>
      <c r="B32" s="2" t="s">
        <v>292</v>
      </c>
      <c r="C32" s="2" t="s">
        <v>293</v>
      </c>
      <c r="D32" s="2" t="s">
        <v>294</v>
      </c>
      <c r="E32" s="2" t="s">
        <v>8</v>
      </c>
      <c r="F32" s="2" t="str">
        <f>"01:03.66"</f>
        <v>01:03.66</v>
      </c>
      <c r="G32" s="2" t="str">
        <f>"31"</f>
        <v>31</v>
      </c>
    </row>
    <row r="33" spans="1:7" x14ac:dyDescent="0.3">
      <c r="A33" s="2" t="s">
        <v>374</v>
      </c>
      <c r="B33" s="2" t="s">
        <v>394</v>
      </c>
      <c r="C33" s="2" t="s">
        <v>395</v>
      </c>
      <c r="D33" s="2" t="s">
        <v>247</v>
      </c>
      <c r="E33" s="2" t="s">
        <v>8</v>
      </c>
      <c r="F33" s="2" t="str">
        <f>"01:04.11"</f>
        <v>01:04.11</v>
      </c>
      <c r="G33" s="2" t="str">
        <f>"32"</f>
        <v>32</v>
      </c>
    </row>
    <row r="34" spans="1:7" x14ac:dyDescent="0.3">
      <c r="A34" s="2"/>
      <c r="B34" s="2"/>
      <c r="C34" s="2"/>
      <c r="D34" s="2"/>
      <c r="E34" s="2"/>
      <c r="F34" s="2"/>
      <c r="G34" s="2"/>
    </row>
    <row r="35" spans="1:7" x14ac:dyDescent="0.3">
      <c r="A35" s="2"/>
      <c r="B35" s="2"/>
      <c r="C35" s="2"/>
      <c r="D35" s="2"/>
      <c r="E35" s="2"/>
      <c r="F35" s="2"/>
      <c r="G35" s="2"/>
    </row>
    <row r="36" spans="1:7" x14ac:dyDescent="0.3">
      <c r="A36" s="2"/>
      <c r="B36" s="2"/>
      <c r="C36" s="2"/>
      <c r="D36" s="2"/>
      <c r="E36" s="2"/>
      <c r="F36" s="2"/>
      <c r="G36" s="2"/>
    </row>
    <row r="37" spans="1:7" x14ac:dyDescent="0.3">
      <c r="A37" s="2"/>
      <c r="B37" s="2"/>
      <c r="C37" s="2"/>
      <c r="D37" s="2"/>
      <c r="E37" s="2"/>
      <c r="F37" s="2"/>
      <c r="G37" s="2"/>
    </row>
    <row r="38" spans="1:7" x14ac:dyDescent="0.3">
      <c r="A38" s="2"/>
      <c r="B38" s="2"/>
      <c r="C38" s="2"/>
      <c r="D38" s="2"/>
      <c r="E38" s="2"/>
      <c r="F38" s="2"/>
      <c r="G38" s="2"/>
    </row>
    <row r="39" spans="1:7" x14ac:dyDescent="0.3">
      <c r="A39" s="2"/>
      <c r="B39" s="2"/>
      <c r="C39" s="2"/>
      <c r="D39" s="2"/>
      <c r="E39" s="2"/>
      <c r="F39" s="2"/>
      <c r="G39" s="2"/>
    </row>
    <row r="40" spans="1:7" x14ac:dyDescent="0.3">
      <c r="A40" s="2"/>
      <c r="B40" s="2"/>
      <c r="C40" s="2"/>
      <c r="D40" s="2"/>
      <c r="E40" s="2"/>
      <c r="F40" s="2"/>
      <c r="G40" s="2"/>
    </row>
    <row r="41" spans="1:7" x14ac:dyDescent="0.3">
      <c r="A41" s="2"/>
      <c r="B41" s="2"/>
      <c r="C41" s="2"/>
      <c r="D41" s="2"/>
      <c r="E41" s="2"/>
      <c r="F41" s="2"/>
      <c r="G41" s="2"/>
    </row>
    <row r="42" spans="1:7" x14ac:dyDescent="0.3">
      <c r="A42" s="2"/>
      <c r="B42" s="2"/>
      <c r="C42" s="2"/>
      <c r="D42" s="2"/>
      <c r="E42" s="2"/>
      <c r="F42" s="2"/>
      <c r="G42" s="2"/>
    </row>
    <row r="43" spans="1:7" x14ac:dyDescent="0.3">
      <c r="A43" s="2"/>
      <c r="B43" s="2"/>
      <c r="C43" s="2"/>
      <c r="D43" s="2"/>
      <c r="E43" s="2"/>
      <c r="F43" s="2"/>
      <c r="G43" s="2"/>
    </row>
    <row r="44" spans="1:7" x14ac:dyDescent="0.3">
      <c r="A44" s="2"/>
      <c r="B44" s="2"/>
      <c r="C44" s="2"/>
      <c r="D44" s="2"/>
      <c r="E44" s="2"/>
      <c r="F44" s="2"/>
      <c r="G44" s="2"/>
    </row>
    <row r="45" spans="1:7" x14ac:dyDescent="0.3">
      <c r="A45" s="2"/>
      <c r="B45" s="2"/>
      <c r="C45" s="2"/>
      <c r="D45" s="2"/>
      <c r="E45" s="2"/>
      <c r="F45" s="2"/>
      <c r="G45" s="2"/>
    </row>
    <row r="46" spans="1:7" x14ac:dyDescent="0.3">
      <c r="A46" s="2"/>
      <c r="B46" s="2"/>
      <c r="C46" s="2"/>
      <c r="D46" s="2"/>
      <c r="E46" s="2"/>
      <c r="F46" s="2"/>
      <c r="G46" s="2"/>
    </row>
    <row r="47" spans="1:7" x14ac:dyDescent="0.3">
      <c r="A47" s="2"/>
      <c r="B47" s="2"/>
      <c r="C47" s="2"/>
      <c r="D47" s="2"/>
      <c r="E47" s="2"/>
      <c r="F47" s="2"/>
      <c r="G47" s="2"/>
    </row>
    <row r="48" spans="1:7" x14ac:dyDescent="0.3">
      <c r="A48" s="2"/>
      <c r="B48" s="2"/>
      <c r="C48" s="2"/>
      <c r="D48" s="2"/>
      <c r="E48" s="2"/>
      <c r="F48" s="2"/>
      <c r="G48" s="2"/>
    </row>
    <row r="49" spans="1:7" x14ac:dyDescent="0.3">
      <c r="A49" s="2"/>
      <c r="B49" s="2"/>
      <c r="C49" s="2"/>
      <c r="D49" s="2"/>
      <c r="E49" s="2"/>
      <c r="F49" s="2"/>
      <c r="G49" s="2"/>
    </row>
  </sheetData>
  <autoFilter ref="E1:E49" xr:uid="{43426619-A70E-42B9-AC83-64EF1EE4AD29}"/>
  <sortState xmlns:xlrd2="http://schemas.microsoft.com/office/spreadsheetml/2017/richdata2" ref="A2:G49">
    <sortCondition ref="G1:G4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B9762-7527-4E4F-880D-9EEDA5946EA5}">
  <dimension ref="A1:G47"/>
  <sheetViews>
    <sheetView workbookViewId="0">
      <selection activeCell="H15" sqref="H15"/>
    </sheetView>
  </sheetViews>
  <sheetFormatPr baseColWidth="10" defaultRowHeight="14.4" x14ac:dyDescent="0.3"/>
  <sheetData>
    <row r="1" spans="1:7" ht="28.8" x14ac:dyDescent="0.3">
      <c r="A1" s="1" t="s">
        <v>374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 x14ac:dyDescent="0.3">
      <c r="A2" s="2" t="s">
        <v>374</v>
      </c>
      <c r="B2" s="2" t="s">
        <v>344</v>
      </c>
      <c r="C2" s="2" t="s">
        <v>345</v>
      </c>
      <c r="D2" s="2" t="s">
        <v>346</v>
      </c>
      <c r="E2" s="2" t="s">
        <v>27</v>
      </c>
      <c r="F2" s="2" t="str">
        <f>"00:30.48"</f>
        <v>00:30.48</v>
      </c>
      <c r="G2" s="2" t="str">
        <f>"1"</f>
        <v>1</v>
      </c>
    </row>
    <row r="3" spans="1:7" x14ac:dyDescent="0.3">
      <c r="A3" s="2" t="s">
        <v>374</v>
      </c>
      <c r="B3" s="2" t="s">
        <v>266</v>
      </c>
      <c r="C3" s="2" t="s">
        <v>267</v>
      </c>
      <c r="D3" s="2" t="s">
        <v>268</v>
      </c>
      <c r="E3" s="2" t="s">
        <v>27</v>
      </c>
      <c r="F3" s="2" t="str">
        <f>"00:33.10"</f>
        <v>00:33.10</v>
      </c>
      <c r="G3" s="2" t="str">
        <f>"2"</f>
        <v>2</v>
      </c>
    </row>
    <row r="4" spans="1:7" x14ac:dyDescent="0.3">
      <c r="A4" s="2" t="s">
        <v>374</v>
      </c>
      <c r="B4" s="2" t="s">
        <v>147</v>
      </c>
      <c r="C4" s="2" t="s">
        <v>148</v>
      </c>
      <c r="D4" s="2" t="s">
        <v>149</v>
      </c>
      <c r="E4" s="2" t="s">
        <v>27</v>
      </c>
      <c r="F4" s="2" t="str">
        <f>"00:34.34"</f>
        <v>00:34.34</v>
      </c>
      <c r="G4" s="2" t="str">
        <f>"3"</f>
        <v>3</v>
      </c>
    </row>
    <row r="5" spans="1:7" x14ac:dyDescent="0.3">
      <c r="A5" s="2" t="s">
        <v>374</v>
      </c>
      <c r="B5" s="2" t="s">
        <v>362</v>
      </c>
      <c r="C5" s="2" t="s">
        <v>363</v>
      </c>
      <c r="D5" s="2" t="s">
        <v>364</v>
      </c>
      <c r="E5" s="2" t="s">
        <v>27</v>
      </c>
      <c r="F5" s="2" t="str">
        <f>"00:37.76"</f>
        <v>00:37.76</v>
      </c>
      <c r="G5" s="2" t="str">
        <f>"4"</f>
        <v>4</v>
      </c>
    </row>
    <row r="6" spans="1:7" x14ac:dyDescent="0.3">
      <c r="A6" s="2" t="s">
        <v>374</v>
      </c>
      <c r="B6" s="2" t="s">
        <v>269</v>
      </c>
      <c r="C6" s="2" t="s">
        <v>270</v>
      </c>
      <c r="D6" s="2" t="s">
        <v>271</v>
      </c>
      <c r="E6" s="2" t="s">
        <v>27</v>
      </c>
      <c r="F6" s="2" t="str">
        <f>"00:37.88"</f>
        <v>00:37.88</v>
      </c>
      <c r="G6" s="2" t="str">
        <f>"5"</f>
        <v>5</v>
      </c>
    </row>
    <row r="7" spans="1:7" x14ac:dyDescent="0.3">
      <c r="A7" s="2" t="s">
        <v>374</v>
      </c>
      <c r="B7" s="2" t="s">
        <v>221</v>
      </c>
      <c r="C7" s="2" t="s">
        <v>222</v>
      </c>
      <c r="D7" s="2" t="s">
        <v>87</v>
      </c>
      <c r="E7" s="2" t="s">
        <v>27</v>
      </c>
      <c r="F7" s="2" t="str">
        <f>"00:44.81"</f>
        <v>00:44.81</v>
      </c>
      <c r="G7" s="2" t="str">
        <f>"6"</f>
        <v>6</v>
      </c>
    </row>
    <row r="8" spans="1:7" x14ac:dyDescent="0.3">
      <c r="A8" s="2" t="s">
        <v>374</v>
      </c>
      <c r="B8" s="2" t="s">
        <v>257</v>
      </c>
      <c r="C8" s="2" t="s">
        <v>258</v>
      </c>
      <c r="D8" s="2" t="s">
        <v>259</v>
      </c>
      <c r="E8" s="2" t="s">
        <v>27</v>
      </c>
      <c r="F8" s="2" t="str">
        <f>"00:47.83"</f>
        <v>00:47.83</v>
      </c>
      <c r="G8" s="2" t="str">
        <f>"7"</f>
        <v>7</v>
      </c>
    </row>
    <row r="9" spans="1:7" x14ac:dyDescent="0.3">
      <c r="A9" s="2" t="s">
        <v>374</v>
      </c>
      <c r="B9" s="2" t="s">
        <v>159</v>
      </c>
      <c r="C9" s="2" t="s">
        <v>160</v>
      </c>
      <c r="D9" s="2" t="s">
        <v>161</v>
      </c>
      <c r="E9" s="2" t="s">
        <v>27</v>
      </c>
      <c r="F9" s="2" t="str">
        <f>"01:09.61"</f>
        <v>01:09.61</v>
      </c>
      <c r="G9" s="2" t="str">
        <f>"8"</f>
        <v>8</v>
      </c>
    </row>
    <row r="10" spans="1:7" x14ac:dyDescent="0.3">
      <c r="A10" s="2" t="s">
        <v>374</v>
      </c>
      <c r="B10" s="2" t="s">
        <v>282</v>
      </c>
      <c r="C10" s="2" t="s">
        <v>283</v>
      </c>
      <c r="D10" s="2" t="s">
        <v>239</v>
      </c>
      <c r="E10" s="2" t="s">
        <v>27</v>
      </c>
      <c r="F10" s="2" t="str">
        <f>"01:14.54"</f>
        <v>01:14.54</v>
      </c>
      <c r="G10" s="2" t="str">
        <f>"9"</f>
        <v>9</v>
      </c>
    </row>
    <row r="11" spans="1:7" x14ac:dyDescent="0.3">
      <c r="A11" s="2" t="s">
        <v>374</v>
      </c>
      <c r="B11" s="2" t="s">
        <v>307</v>
      </c>
      <c r="C11" s="2" t="s">
        <v>308</v>
      </c>
      <c r="D11" s="2" t="s">
        <v>309</v>
      </c>
      <c r="E11" s="2" t="s">
        <v>27</v>
      </c>
      <c r="F11" s="2" t="str">
        <f>"01:14.84"</f>
        <v>01:14.84</v>
      </c>
      <c r="G11" s="2" t="str">
        <f>"10"</f>
        <v>10</v>
      </c>
    </row>
    <row r="13" spans="1:7" x14ac:dyDescent="0.3">
      <c r="A13" s="2"/>
      <c r="B13" s="2"/>
      <c r="C13" s="2"/>
      <c r="D13" s="2"/>
      <c r="E13" s="2"/>
      <c r="F13" s="2"/>
      <c r="G13" s="2"/>
    </row>
    <row r="14" spans="1:7" x14ac:dyDescent="0.3">
      <c r="A14" s="2"/>
      <c r="B14" s="2"/>
      <c r="C14" s="2"/>
      <c r="D14" s="2"/>
      <c r="E14" s="2"/>
      <c r="F14" s="2"/>
      <c r="G14" s="2"/>
    </row>
    <row r="15" spans="1:7" x14ac:dyDescent="0.3">
      <c r="A15" s="2"/>
      <c r="B15" s="2"/>
      <c r="C15" s="2"/>
      <c r="D15" s="2"/>
      <c r="E15" s="2"/>
      <c r="F15" s="2"/>
      <c r="G15" s="2"/>
    </row>
    <row r="16" spans="1:7" x14ac:dyDescent="0.3">
      <c r="A16" s="2"/>
      <c r="B16" s="2"/>
      <c r="C16" s="2"/>
      <c r="D16" s="2"/>
      <c r="E16" s="2"/>
      <c r="F16" s="2"/>
      <c r="G16" s="2"/>
    </row>
    <row r="17" spans="1:7" x14ac:dyDescent="0.3">
      <c r="A17" s="2"/>
      <c r="B17" s="2"/>
      <c r="C17" s="2"/>
      <c r="D17" s="2"/>
      <c r="E17" s="2"/>
      <c r="F17" s="2"/>
      <c r="G17" s="2"/>
    </row>
    <row r="18" spans="1:7" x14ac:dyDescent="0.3">
      <c r="A18" s="2"/>
      <c r="B18" s="2"/>
      <c r="C18" s="2"/>
      <c r="D18" s="2"/>
      <c r="E18" s="2"/>
      <c r="F18" s="2"/>
      <c r="G18" s="2"/>
    </row>
    <row r="19" spans="1:7" x14ac:dyDescent="0.3">
      <c r="A19" s="2"/>
      <c r="B19" s="2"/>
      <c r="C19" s="2"/>
      <c r="D19" s="2"/>
      <c r="E19" s="2"/>
      <c r="F19" s="2"/>
      <c r="G19" s="2"/>
    </row>
    <row r="20" spans="1:7" x14ac:dyDescent="0.3">
      <c r="A20" s="2"/>
      <c r="B20" s="2"/>
      <c r="C20" s="2"/>
      <c r="D20" s="2"/>
      <c r="E20" s="2"/>
      <c r="F20" s="2"/>
      <c r="G20" s="2"/>
    </row>
    <row r="21" spans="1:7" x14ac:dyDescent="0.3">
      <c r="A21" s="2"/>
      <c r="B21" s="2"/>
      <c r="C21" s="2"/>
      <c r="D21" s="2"/>
      <c r="E21" s="2"/>
      <c r="F21" s="2"/>
      <c r="G21" s="2"/>
    </row>
    <row r="22" spans="1:7" x14ac:dyDescent="0.3">
      <c r="A22" s="2"/>
      <c r="B22" s="2"/>
      <c r="C22" s="2"/>
      <c r="D22" s="2"/>
      <c r="E22" s="2"/>
      <c r="F22" s="2"/>
      <c r="G22" s="2"/>
    </row>
    <row r="23" spans="1:7" x14ac:dyDescent="0.3">
      <c r="A23" s="2"/>
      <c r="B23" s="2"/>
      <c r="C23" s="2"/>
      <c r="D23" s="2"/>
      <c r="E23" s="2"/>
      <c r="F23" s="2"/>
      <c r="G23" s="2"/>
    </row>
    <row r="24" spans="1:7" x14ac:dyDescent="0.3">
      <c r="A24" s="2"/>
      <c r="B24" s="2"/>
      <c r="C24" s="2"/>
      <c r="D24" s="2"/>
      <c r="E24" s="2"/>
      <c r="F24" s="2"/>
      <c r="G24" s="2"/>
    </row>
    <row r="25" spans="1:7" x14ac:dyDescent="0.3">
      <c r="A25" s="2"/>
      <c r="B25" s="2"/>
      <c r="C25" s="2"/>
      <c r="D25" s="2"/>
      <c r="E25" s="2"/>
      <c r="F25" s="2"/>
      <c r="G25" s="2"/>
    </row>
    <row r="26" spans="1:7" x14ac:dyDescent="0.3">
      <c r="A26" s="2"/>
      <c r="B26" s="2"/>
      <c r="C26" s="2"/>
      <c r="D26" s="2"/>
      <c r="E26" s="2"/>
      <c r="F26" s="2"/>
      <c r="G26" s="2"/>
    </row>
    <row r="27" spans="1:7" x14ac:dyDescent="0.3">
      <c r="A27" s="2"/>
      <c r="B27" s="2"/>
      <c r="C27" s="2"/>
      <c r="D27" s="2"/>
      <c r="E27" s="2"/>
      <c r="F27" s="2"/>
      <c r="G27" s="2"/>
    </row>
    <row r="28" spans="1:7" x14ac:dyDescent="0.3">
      <c r="A28" s="2"/>
      <c r="B28" s="2"/>
      <c r="C28" s="2"/>
      <c r="D28" s="2"/>
      <c r="E28" s="2"/>
      <c r="F28" s="2"/>
      <c r="G28" s="2"/>
    </row>
    <row r="29" spans="1:7" x14ac:dyDescent="0.3">
      <c r="A29" s="2"/>
      <c r="B29" s="2"/>
      <c r="C29" s="2"/>
      <c r="D29" s="2"/>
      <c r="E29" s="2"/>
      <c r="F29" s="2"/>
      <c r="G29" s="2"/>
    </row>
    <row r="30" spans="1:7" x14ac:dyDescent="0.3">
      <c r="A30" s="2"/>
      <c r="B30" s="2"/>
      <c r="C30" s="2"/>
      <c r="D30" s="2"/>
      <c r="E30" s="2"/>
      <c r="F30" s="2"/>
      <c r="G30" s="2"/>
    </row>
    <row r="31" spans="1:7" x14ac:dyDescent="0.3">
      <c r="A31" s="2"/>
      <c r="B31" s="2"/>
      <c r="C31" s="2"/>
      <c r="D31" s="2"/>
      <c r="E31" s="2"/>
      <c r="F31" s="2"/>
      <c r="G31" s="2"/>
    </row>
    <row r="32" spans="1:7" x14ac:dyDescent="0.3">
      <c r="A32" s="2"/>
      <c r="B32" s="2"/>
      <c r="C32" s="2"/>
      <c r="D32" s="2"/>
      <c r="E32" s="2"/>
      <c r="F32" s="2"/>
      <c r="G32" s="2"/>
    </row>
    <row r="33" spans="1:7" x14ac:dyDescent="0.3">
      <c r="A33" s="2"/>
      <c r="B33" s="2"/>
      <c r="C33" s="2"/>
      <c r="D33" s="2"/>
      <c r="E33" s="2"/>
      <c r="F33" s="2"/>
      <c r="G33" s="2"/>
    </row>
    <row r="34" spans="1:7" x14ac:dyDescent="0.3">
      <c r="A34" s="2"/>
      <c r="B34" s="2"/>
      <c r="C34" s="2"/>
      <c r="D34" s="2"/>
      <c r="E34" s="2"/>
      <c r="F34" s="2"/>
      <c r="G34" s="2"/>
    </row>
    <row r="35" spans="1:7" x14ac:dyDescent="0.3">
      <c r="A35" s="2"/>
      <c r="B35" s="2"/>
      <c r="C35" s="2"/>
      <c r="D35" s="2"/>
      <c r="E35" s="2"/>
      <c r="F35" s="2"/>
      <c r="G35" s="2"/>
    </row>
    <row r="36" spans="1:7" x14ac:dyDescent="0.3">
      <c r="A36" s="2"/>
      <c r="B36" s="2"/>
      <c r="C36" s="2"/>
      <c r="D36" s="2"/>
      <c r="E36" s="2"/>
      <c r="F36" s="2"/>
      <c r="G36" s="2"/>
    </row>
    <row r="37" spans="1:7" x14ac:dyDescent="0.3">
      <c r="A37" s="2"/>
      <c r="B37" s="2"/>
      <c r="C37" s="2"/>
      <c r="D37" s="2"/>
      <c r="E37" s="2"/>
      <c r="F37" s="2"/>
      <c r="G37" s="2"/>
    </row>
    <row r="38" spans="1:7" x14ac:dyDescent="0.3">
      <c r="A38" s="2"/>
      <c r="B38" s="2"/>
      <c r="C38" s="2"/>
      <c r="D38" s="2"/>
      <c r="E38" s="2"/>
      <c r="F38" s="2"/>
      <c r="G38" s="2"/>
    </row>
    <row r="39" spans="1:7" x14ac:dyDescent="0.3">
      <c r="A39" s="2"/>
      <c r="B39" s="2"/>
      <c r="C39" s="2"/>
      <c r="D39" s="2"/>
      <c r="E39" s="2"/>
      <c r="F39" s="2"/>
      <c r="G39" s="2"/>
    </row>
    <row r="40" spans="1:7" x14ac:dyDescent="0.3">
      <c r="A40" s="2"/>
      <c r="B40" s="2"/>
      <c r="C40" s="2"/>
      <c r="D40" s="2"/>
      <c r="E40" s="2"/>
      <c r="F40" s="2"/>
      <c r="G40" s="2"/>
    </row>
    <row r="41" spans="1:7" x14ac:dyDescent="0.3">
      <c r="A41" s="2"/>
      <c r="B41" s="2"/>
      <c r="C41" s="2"/>
      <c r="D41" s="2"/>
      <c r="E41" s="2"/>
      <c r="F41" s="2"/>
      <c r="G41" s="2"/>
    </row>
    <row r="42" spans="1:7" x14ac:dyDescent="0.3">
      <c r="A42" s="2"/>
      <c r="B42" s="2"/>
      <c r="C42" s="2"/>
      <c r="D42" s="2"/>
      <c r="E42" s="2"/>
      <c r="F42" s="2"/>
      <c r="G42" s="2"/>
    </row>
    <row r="43" spans="1:7" x14ac:dyDescent="0.3">
      <c r="A43" s="2"/>
      <c r="B43" s="2"/>
      <c r="C43" s="2"/>
      <c r="D43" s="2"/>
      <c r="E43" s="2"/>
      <c r="F43" s="2"/>
      <c r="G43" s="2"/>
    </row>
    <row r="44" spans="1:7" x14ac:dyDescent="0.3">
      <c r="A44" s="2"/>
      <c r="B44" s="2"/>
      <c r="C44" s="2"/>
      <c r="D44" s="2"/>
      <c r="E44" s="2"/>
      <c r="F44" s="2"/>
      <c r="G44" s="2"/>
    </row>
    <row r="45" spans="1:7" x14ac:dyDescent="0.3">
      <c r="A45" s="2"/>
      <c r="B45" s="2"/>
      <c r="C45" s="2"/>
      <c r="D45" s="2"/>
      <c r="E45" s="2"/>
      <c r="F45" s="2"/>
      <c r="G45" s="2"/>
    </row>
    <row r="46" spans="1:7" x14ac:dyDescent="0.3">
      <c r="A46" s="2"/>
      <c r="B46" s="2"/>
      <c r="C46" s="2"/>
      <c r="D46" s="2"/>
      <c r="E46" s="2"/>
      <c r="F46" s="2"/>
      <c r="G46" s="2"/>
    </row>
    <row r="47" spans="1:7" x14ac:dyDescent="0.3">
      <c r="A47" s="2"/>
      <c r="B47" s="2"/>
      <c r="C47" s="2"/>
      <c r="D47" s="2"/>
      <c r="E47" s="2"/>
      <c r="F47" s="2"/>
      <c r="G47" s="2"/>
    </row>
  </sheetData>
  <autoFilter ref="E1:E47" xr:uid="{F6BB9762-7527-4E4F-880D-9EEDA5946EA5}"/>
  <sortState xmlns:xlrd2="http://schemas.microsoft.com/office/spreadsheetml/2017/richdata2" ref="A1:G47">
    <sortCondition ref="G1:G4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6C56-5531-4313-83C3-731D25535DB1}">
  <dimension ref="A1:G6"/>
  <sheetViews>
    <sheetView workbookViewId="0">
      <selection activeCell="K9" sqref="K9"/>
    </sheetView>
  </sheetViews>
  <sheetFormatPr baseColWidth="10" defaultRowHeight="14.4" x14ac:dyDescent="0.3"/>
  <cols>
    <col min="1" max="1" width="9.21875" bestFit="1" customWidth="1"/>
    <col min="2" max="2" width="11.109375" bestFit="1" customWidth="1"/>
    <col min="3" max="3" width="15.33203125" bestFit="1" customWidth="1"/>
    <col min="4" max="4" width="9.33203125" bestFit="1" customWidth="1"/>
    <col min="5" max="5" width="9.44140625" bestFit="1" customWidth="1"/>
    <col min="6" max="6" width="8.109375" bestFit="1" customWidth="1"/>
    <col min="7" max="7" width="5.6640625" bestFit="1" customWidth="1"/>
  </cols>
  <sheetData>
    <row r="1" spans="1:7" ht="28.8" x14ac:dyDescent="0.3">
      <c r="A1" s="1" t="s">
        <v>399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 x14ac:dyDescent="0.3">
      <c r="A2" s="2" t="s">
        <v>399</v>
      </c>
      <c r="B2" s="2" t="s">
        <v>231</v>
      </c>
      <c r="C2" s="2" t="s">
        <v>232</v>
      </c>
      <c r="D2" s="2" t="s">
        <v>233</v>
      </c>
      <c r="E2" s="2" t="s">
        <v>8</v>
      </c>
      <c r="F2" s="2" t="str">
        <f>"01:03.46"</f>
        <v>01:03.46</v>
      </c>
      <c r="G2" s="2" t="str">
        <f>"1"</f>
        <v>1</v>
      </c>
    </row>
    <row r="3" spans="1:7" x14ac:dyDescent="0.3">
      <c r="A3" s="2" t="s">
        <v>399</v>
      </c>
      <c r="B3" s="2" t="s">
        <v>383</v>
      </c>
      <c r="C3" s="2" t="s">
        <v>384</v>
      </c>
      <c r="D3" s="2" t="s">
        <v>385</v>
      </c>
      <c r="E3" s="2" t="s">
        <v>8</v>
      </c>
      <c r="F3" s="2" t="str">
        <f>"01:04.45"</f>
        <v>01:04.45</v>
      </c>
      <c r="G3" s="2" t="str">
        <f>"2"</f>
        <v>2</v>
      </c>
    </row>
    <row r="4" spans="1:7" x14ac:dyDescent="0.3">
      <c r="A4" s="2" t="s">
        <v>399</v>
      </c>
      <c r="B4" s="2" t="s">
        <v>52</v>
      </c>
      <c r="C4" s="2" t="s">
        <v>53</v>
      </c>
      <c r="D4" s="2" t="s">
        <v>54</v>
      </c>
      <c r="E4" s="2" t="s">
        <v>8</v>
      </c>
      <c r="F4" s="2" t="str">
        <f>"01:16.97"</f>
        <v>01:16.97</v>
      </c>
      <c r="G4" s="2" t="str">
        <f>"3"</f>
        <v>3</v>
      </c>
    </row>
    <row r="5" spans="1:7" x14ac:dyDescent="0.3">
      <c r="A5" s="2"/>
      <c r="B5" s="2"/>
      <c r="C5" s="2"/>
      <c r="D5" s="2"/>
      <c r="E5" s="2"/>
      <c r="F5" s="2"/>
      <c r="G5" s="2"/>
    </row>
    <row r="6" spans="1:7" x14ac:dyDescent="0.3">
      <c r="A6" s="2"/>
      <c r="B6" s="2"/>
      <c r="C6" s="2"/>
      <c r="D6" s="2"/>
      <c r="E6" s="2"/>
      <c r="F6" s="2"/>
      <c r="G6" s="2"/>
    </row>
  </sheetData>
  <autoFilter ref="E1:E6" xr:uid="{828C6C56-5531-4313-83C3-731D25535DB1}"/>
  <sortState xmlns:xlrd2="http://schemas.microsoft.com/office/spreadsheetml/2017/richdata2" ref="A2:G6">
    <sortCondition ref="G1:G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0045-2669-4BDC-92C8-AA27BAAB22C6}">
  <dimension ref="A1:G2"/>
  <sheetViews>
    <sheetView workbookViewId="0">
      <selection sqref="A1:G2"/>
    </sheetView>
  </sheetViews>
  <sheetFormatPr baseColWidth="10" defaultRowHeight="14.4" x14ac:dyDescent="0.3"/>
  <sheetData>
    <row r="1" spans="1:7" ht="28.8" x14ac:dyDescent="0.3">
      <c r="A1" s="1" t="s">
        <v>399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 x14ac:dyDescent="0.3">
      <c r="A2" s="2" t="s">
        <v>399</v>
      </c>
      <c r="B2" s="2" t="s">
        <v>266</v>
      </c>
      <c r="C2" s="2" t="s">
        <v>267</v>
      </c>
      <c r="D2" s="2" t="s">
        <v>268</v>
      </c>
      <c r="E2" s="2" t="s">
        <v>27</v>
      </c>
      <c r="F2" s="2" t="s">
        <v>520</v>
      </c>
      <c r="G2" s="2" t="s">
        <v>440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7EF80-39F2-4BBC-B216-7883103D57D4}">
  <dimension ref="A1:G31"/>
  <sheetViews>
    <sheetView workbookViewId="0">
      <selection activeCell="J12" sqref="J12"/>
    </sheetView>
  </sheetViews>
  <sheetFormatPr baseColWidth="10" defaultRowHeight="14.4" x14ac:dyDescent="0.3"/>
  <sheetData>
    <row r="1" spans="1:7" ht="28.8" x14ac:dyDescent="0.3">
      <c r="A1" s="1" t="s">
        <v>400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 x14ac:dyDescent="0.3">
      <c r="A2" s="2" t="s">
        <v>400</v>
      </c>
      <c r="B2" s="2" t="s">
        <v>405</v>
      </c>
      <c r="C2" s="2" t="s">
        <v>406</v>
      </c>
      <c r="D2" s="2" t="s">
        <v>155</v>
      </c>
      <c r="E2" s="2" t="s">
        <v>8</v>
      </c>
      <c r="F2" s="2" t="str">
        <f>"00:30.07"</f>
        <v>00:30.07</v>
      </c>
      <c r="G2" s="2" t="str">
        <f>"1"</f>
        <v>1</v>
      </c>
    </row>
    <row r="3" spans="1:7" x14ac:dyDescent="0.3">
      <c r="A3" s="2" t="s">
        <v>400</v>
      </c>
      <c r="B3" s="2" t="s">
        <v>401</v>
      </c>
      <c r="C3" s="2" t="s">
        <v>402</v>
      </c>
      <c r="D3" s="2" t="s">
        <v>403</v>
      </c>
      <c r="E3" s="2" t="s">
        <v>8</v>
      </c>
      <c r="F3" s="2" t="str">
        <f>"00:30.80"</f>
        <v>00:30.80</v>
      </c>
      <c r="G3" s="2" t="str">
        <f>"2"</f>
        <v>2</v>
      </c>
    </row>
    <row r="4" spans="1:7" x14ac:dyDescent="0.3">
      <c r="A4" s="2" t="s">
        <v>400</v>
      </c>
      <c r="B4" s="2" t="s">
        <v>416</v>
      </c>
      <c r="C4" s="2" t="s">
        <v>417</v>
      </c>
      <c r="D4" s="2" t="s">
        <v>418</v>
      </c>
      <c r="E4" s="2" t="s">
        <v>8</v>
      </c>
      <c r="F4" s="2" t="str">
        <f>"00:31.18"</f>
        <v>00:31.18</v>
      </c>
      <c r="G4" s="2" t="str">
        <f>"3"</f>
        <v>3</v>
      </c>
    </row>
    <row r="5" spans="1:7" x14ac:dyDescent="0.3">
      <c r="A5" s="2" t="s">
        <v>400</v>
      </c>
      <c r="B5" s="2" t="s">
        <v>37</v>
      </c>
      <c r="C5" s="2" t="s">
        <v>38</v>
      </c>
      <c r="D5" s="2" t="s">
        <v>39</v>
      </c>
      <c r="E5" s="2" t="s">
        <v>8</v>
      </c>
      <c r="F5" s="2" t="str">
        <f>"00:31.37"</f>
        <v>00:31.37</v>
      </c>
      <c r="G5" s="2" t="str">
        <f>"4"</f>
        <v>4</v>
      </c>
    </row>
    <row r="6" spans="1:7" x14ac:dyDescent="0.3">
      <c r="A6" s="2" t="s">
        <v>400</v>
      </c>
      <c r="B6" s="2" t="s">
        <v>410</v>
      </c>
      <c r="C6" s="2" t="s">
        <v>411</v>
      </c>
      <c r="D6" s="2" t="s">
        <v>412</v>
      </c>
      <c r="E6" s="2" t="s">
        <v>8</v>
      </c>
      <c r="F6" s="2" t="str">
        <f>"00:32.25"</f>
        <v>00:32.25</v>
      </c>
      <c r="G6" s="2" t="str">
        <f>"5"</f>
        <v>5</v>
      </c>
    </row>
    <row r="7" spans="1:7" x14ac:dyDescent="0.3">
      <c r="A7" s="2" t="s">
        <v>400</v>
      </c>
      <c r="B7" s="2" t="s">
        <v>404</v>
      </c>
      <c r="C7" s="2" t="s">
        <v>387</v>
      </c>
      <c r="D7" s="2" t="s">
        <v>99</v>
      </c>
      <c r="E7" s="2" t="s">
        <v>8</v>
      </c>
      <c r="F7" s="2" t="str">
        <f>"00:33.50"</f>
        <v>00:33.50</v>
      </c>
      <c r="G7" s="2" t="str">
        <f>"6"</f>
        <v>6</v>
      </c>
    </row>
    <row r="8" spans="1:7" x14ac:dyDescent="0.3">
      <c r="A8" s="2" t="s">
        <v>400</v>
      </c>
      <c r="B8" s="2" t="s">
        <v>289</v>
      </c>
      <c r="C8" s="2" t="s">
        <v>290</v>
      </c>
      <c r="D8" s="2" t="s">
        <v>291</v>
      </c>
      <c r="E8" s="2" t="s">
        <v>8</v>
      </c>
      <c r="F8" s="2" t="str">
        <f>"00:34.67"</f>
        <v>00:34.67</v>
      </c>
      <c r="G8" s="2" t="str">
        <f>"7"</f>
        <v>7</v>
      </c>
    </row>
    <row r="9" spans="1:7" x14ac:dyDescent="0.3">
      <c r="A9" s="2" t="s">
        <v>400</v>
      </c>
      <c r="B9" s="2" t="s">
        <v>12</v>
      </c>
      <c r="C9" s="2" t="s">
        <v>13</v>
      </c>
      <c r="D9" s="2" t="s">
        <v>14</v>
      </c>
      <c r="E9" s="2" t="s">
        <v>8</v>
      </c>
      <c r="F9" s="2" t="str">
        <f>"00:35.97"</f>
        <v>00:35.97</v>
      </c>
      <c r="G9" s="2" t="str">
        <f>"8"</f>
        <v>8</v>
      </c>
    </row>
    <row r="10" spans="1:7" x14ac:dyDescent="0.3">
      <c r="A10" s="2" t="s">
        <v>400</v>
      </c>
      <c r="B10" s="2" t="s">
        <v>28</v>
      </c>
      <c r="C10" s="2" t="s">
        <v>29</v>
      </c>
      <c r="D10" s="2" t="s">
        <v>30</v>
      </c>
      <c r="E10" s="2" t="s">
        <v>8</v>
      </c>
      <c r="F10" s="2" t="str">
        <f>"00:36.85"</f>
        <v>00:36.85</v>
      </c>
      <c r="G10" s="2" t="str">
        <f>"9"</f>
        <v>9</v>
      </c>
    </row>
    <row r="11" spans="1:7" x14ac:dyDescent="0.3">
      <c r="A11" s="2" t="s">
        <v>400</v>
      </c>
      <c r="B11" s="2" t="s">
        <v>113</v>
      </c>
      <c r="C11" s="2" t="s">
        <v>114</v>
      </c>
      <c r="D11" s="2" t="s">
        <v>115</v>
      </c>
      <c r="E11" s="2" t="s">
        <v>8</v>
      </c>
      <c r="F11" s="2" t="str">
        <f>"00:37.66"</f>
        <v>00:37.66</v>
      </c>
      <c r="G11" s="2" t="str">
        <f>"10"</f>
        <v>10</v>
      </c>
    </row>
    <row r="12" spans="1:7" x14ac:dyDescent="0.3">
      <c r="A12" s="2" t="s">
        <v>400</v>
      </c>
      <c r="B12" s="2" t="s">
        <v>91</v>
      </c>
      <c r="C12" s="2" t="s">
        <v>92</v>
      </c>
      <c r="D12" s="2" t="s">
        <v>93</v>
      </c>
      <c r="E12" s="2" t="s">
        <v>8</v>
      </c>
      <c r="F12" s="2" t="str">
        <f>"00:41.63"</f>
        <v>00:41.63</v>
      </c>
      <c r="G12" s="2" t="str">
        <f>"11"</f>
        <v>11</v>
      </c>
    </row>
    <row r="13" spans="1:7" x14ac:dyDescent="0.3">
      <c r="A13" s="2" t="s">
        <v>400</v>
      </c>
      <c r="B13" s="2" t="s">
        <v>295</v>
      </c>
      <c r="C13" s="2" t="s">
        <v>296</v>
      </c>
      <c r="D13" s="2" t="s">
        <v>288</v>
      </c>
      <c r="E13" s="2" t="s">
        <v>8</v>
      </c>
      <c r="F13" s="2" t="str">
        <f>"00:43.53"</f>
        <v>00:43.53</v>
      </c>
      <c r="G13" s="2" t="str">
        <f>"12"</f>
        <v>12</v>
      </c>
    </row>
    <row r="14" spans="1:7" ht="28.8" x14ac:dyDescent="0.3">
      <c r="A14" s="2" t="s">
        <v>400</v>
      </c>
      <c r="B14" s="2" t="s">
        <v>94</v>
      </c>
      <c r="C14" s="2" t="s">
        <v>95</v>
      </c>
      <c r="D14" s="2" t="s">
        <v>96</v>
      </c>
      <c r="E14" s="2" t="s">
        <v>8</v>
      </c>
      <c r="F14" s="2" t="str">
        <f>"00:46.72"</f>
        <v>00:46.72</v>
      </c>
      <c r="G14" s="2" t="str">
        <f>"13"</f>
        <v>13</v>
      </c>
    </row>
    <row r="15" spans="1:7" x14ac:dyDescent="0.3">
      <c r="A15" s="2" t="s">
        <v>400</v>
      </c>
      <c r="B15" s="2" t="s">
        <v>310</v>
      </c>
      <c r="C15" s="2" t="s">
        <v>311</v>
      </c>
      <c r="D15" s="2" t="s">
        <v>215</v>
      </c>
      <c r="E15" s="2" t="s">
        <v>8</v>
      </c>
      <c r="F15" s="2" t="str">
        <f>"00:48.54"</f>
        <v>00:48.54</v>
      </c>
      <c r="G15" s="2" t="str">
        <f>"14"</f>
        <v>14</v>
      </c>
    </row>
    <row r="16" spans="1:7" x14ac:dyDescent="0.3">
      <c r="A16" s="2" t="s">
        <v>400</v>
      </c>
      <c r="B16" s="2" t="s">
        <v>371</v>
      </c>
      <c r="C16" s="2" t="s">
        <v>372</v>
      </c>
      <c r="D16" s="2" t="s">
        <v>373</v>
      </c>
      <c r="E16" s="2" t="s">
        <v>8</v>
      </c>
      <c r="F16" s="2" t="str">
        <f>"00:53.08"</f>
        <v>00:53.08</v>
      </c>
      <c r="G16" s="2" t="str">
        <f>"15"</f>
        <v>15</v>
      </c>
    </row>
    <row r="17" spans="1:7" x14ac:dyDescent="0.3">
      <c r="A17" s="2" t="s">
        <v>400</v>
      </c>
      <c r="B17" s="2" t="s">
        <v>135</v>
      </c>
      <c r="C17" s="2" t="s">
        <v>136</v>
      </c>
      <c r="D17" s="2" t="s">
        <v>17</v>
      </c>
      <c r="E17" s="2" t="s">
        <v>8</v>
      </c>
      <c r="F17" s="2" t="str">
        <f>"00:57.07"</f>
        <v>00:57.07</v>
      </c>
      <c r="G17" s="2" t="str">
        <f>"16"</f>
        <v>16</v>
      </c>
    </row>
    <row r="18" spans="1:7" x14ac:dyDescent="0.3">
      <c r="A18" s="2"/>
      <c r="B18" s="2"/>
      <c r="C18" s="2"/>
      <c r="D18" s="2"/>
      <c r="E18" s="2"/>
      <c r="F18" s="2"/>
      <c r="G18" s="2"/>
    </row>
    <row r="19" spans="1:7" x14ac:dyDescent="0.3">
      <c r="A19" s="2"/>
      <c r="B19" s="2"/>
      <c r="C19" s="2"/>
      <c r="D19" s="2"/>
      <c r="E19" s="2"/>
      <c r="F19" s="2"/>
      <c r="G19" s="2"/>
    </row>
    <row r="20" spans="1:7" x14ac:dyDescent="0.3">
      <c r="A20" s="2"/>
      <c r="B20" s="2"/>
      <c r="C20" s="2"/>
      <c r="D20" s="2"/>
      <c r="E20" s="2"/>
      <c r="F20" s="2"/>
      <c r="G20" s="2"/>
    </row>
    <row r="21" spans="1:7" x14ac:dyDescent="0.3">
      <c r="A21" s="2"/>
      <c r="B21" s="2"/>
      <c r="C21" s="2"/>
      <c r="D21" s="2"/>
      <c r="E21" s="2"/>
      <c r="F21" s="2"/>
      <c r="G21" s="2"/>
    </row>
    <row r="22" spans="1:7" x14ac:dyDescent="0.3">
      <c r="A22" s="2"/>
      <c r="B22" s="2"/>
      <c r="C22" s="2"/>
      <c r="D22" s="2"/>
      <c r="E22" s="2"/>
      <c r="F22" s="2"/>
      <c r="G22" s="2"/>
    </row>
    <row r="23" spans="1:7" x14ac:dyDescent="0.3">
      <c r="A23" s="2"/>
      <c r="B23" s="2"/>
      <c r="C23" s="2"/>
      <c r="D23" s="2"/>
      <c r="E23" s="2"/>
      <c r="F23" s="2"/>
      <c r="G23" s="2"/>
    </row>
    <row r="24" spans="1:7" x14ac:dyDescent="0.3">
      <c r="A24" s="2"/>
      <c r="B24" s="2"/>
      <c r="C24" s="2"/>
      <c r="D24" s="2"/>
      <c r="E24" s="2"/>
      <c r="F24" s="2"/>
      <c r="G24" s="2"/>
    </row>
    <row r="25" spans="1:7" x14ac:dyDescent="0.3">
      <c r="A25" s="2"/>
      <c r="B25" s="2"/>
      <c r="C25" s="2"/>
      <c r="D25" s="2"/>
      <c r="E25" s="2"/>
      <c r="F25" s="2"/>
      <c r="G25" s="2"/>
    </row>
    <row r="26" spans="1:7" x14ac:dyDescent="0.3">
      <c r="A26" s="2"/>
      <c r="B26" s="2"/>
      <c r="C26" s="2"/>
      <c r="D26" s="2"/>
      <c r="E26" s="2"/>
      <c r="F26" s="2"/>
      <c r="G26" s="2"/>
    </row>
    <row r="27" spans="1:7" x14ac:dyDescent="0.3">
      <c r="A27" s="2"/>
      <c r="B27" s="2"/>
      <c r="C27" s="2"/>
      <c r="D27" s="2"/>
      <c r="E27" s="2"/>
      <c r="F27" s="2"/>
      <c r="G27" s="2"/>
    </row>
    <row r="28" spans="1:7" x14ac:dyDescent="0.3">
      <c r="A28" s="2"/>
      <c r="B28" s="2"/>
      <c r="C28" s="2"/>
      <c r="D28" s="2"/>
      <c r="E28" s="2"/>
      <c r="F28" s="2"/>
      <c r="G28" s="2"/>
    </row>
    <row r="29" spans="1:7" x14ac:dyDescent="0.3">
      <c r="A29" s="2"/>
      <c r="B29" s="2"/>
      <c r="C29" s="2"/>
      <c r="D29" s="2"/>
      <c r="E29" s="2"/>
      <c r="F29" s="2"/>
      <c r="G29" s="2"/>
    </row>
    <row r="30" spans="1:7" x14ac:dyDescent="0.3">
      <c r="A30" s="2"/>
      <c r="B30" s="2"/>
      <c r="C30" s="2"/>
      <c r="D30" s="2"/>
      <c r="E30" s="2"/>
      <c r="F30" s="2"/>
      <c r="G30" s="2"/>
    </row>
    <row r="31" spans="1:7" x14ac:dyDescent="0.3">
      <c r="A31" s="2"/>
      <c r="B31" s="2"/>
      <c r="C31" s="2"/>
      <c r="D31" s="2"/>
      <c r="E31" s="2"/>
      <c r="F31" s="2"/>
      <c r="G31" s="2"/>
    </row>
  </sheetData>
  <autoFilter ref="E1:E31" xr:uid="{3A47EF80-39F2-4BBC-B216-7883103D57D4}"/>
  <sortState xmlns:xlrd2="http://schemas.microsoft.com/office/spreadsheetml/2017/richdata2" ref="A2:G31">
    <sortCondition ref="G1:G3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D2612-65B9-4EF8-9A38-7CD0937E1151}">
  <dimension ref="A1:G31"/>
  <sheetViews>
    <sheetView workbookViewId="0">
      <selection activeCell="I16" sqref="I16"/>
    </sheetView>
  </sheetViews>
  <sheetFormatPr baseColWidth="10" defaultRowHeight="14.4" x14ac:dyDescent="0.3"/>
  <sheetData>
    <row r="1" spans="1:7" ht="28.8" x14ac:dyDescent="0.3">
      <c r="A1" s="1" t="s">
        <v>400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 x14ac:dyDescent="0.3">
      <c r="A2" s="2" t="s">
        <v>400</v>
      </c>
      <c r="B2" s="2" t="s">
        <v>353</v>
      </c>
      <c r="C2" s="2" t="s">
        <v>354</v>
      </c>
      <c r="D2" s="2" t="s">
        <v>355</v>
      </c>
      <c r="E2" s="2" t="s">
        <v>27</v>
      </c>
      <c r="F2" s="2" t="str">
        <f>"00:35.06"</f>
        <v>00:35.06</v>
      </c>
      <c r="G2" s="2" t="str">
        <f>"1"</f>
        <v>1</v>
      </c>
    </row>
    <row r="3" spans="1:7" x14ac:dyDescent="0.3">
      <c r="A3" s="2" t="s">
        <v>400</v>
      </c>
      <c r="B3" s="2" t="s">
        <v>266</v>
      </c>
      <c r="C3" s="2" t="s">
        <v>267</v>
      </c>
      <c r="D3" s="2" t="s">
        <v>268</v>
      </c>
      <c r="E3" s="2" t="s">
        <v>27</v>
      </c>
      <c r="F3" s="2" t="str">
        <f>"00:36.79"</f>
        <v>00:36.79</v>
      </c>
      <c r="G3" s="2" t="str">
        <f>"2"</f>
        <v>2</v>
      </c>
    </row>
    <row r="4" spans="1:7" x14ac:dyDescent="0.3">
      <c r="A4" s="2" t="s">
        <v>400</v>
      </c>
      <c r="B4" s="2" t="s">
        <v>344</v>
      </c>
      <c r="C4" s="2" t="s">
        <v>345</v>
      </c>
      <c r="D4" s="2" t="s">
        <v>346</v>
      </c>
      <c r="E4" s="2" t="s">
        <v>27</v>
      </c>
      <c r="F4" s="2" t="str">
        <f>"00:37.59"</f>
        <v>00:37.59</v>
      </c>
      <c r="G4" s="2" t="str">
        <f>"3"</f>
        <v>3</v>
      </c>
    </row>
    <row r="5" spans="1:7" x14ac:dyDescent="0.3">
      <c r="A5" s="2" t="s">
        <v>400</v>
      </c>
      <c r="B5" s="2" t="s">
        <v>260</v>
      </c>
      <c r="C5" s="2" t="s">
        <v>261</v>
      </c>
      <c r="D5" s="2" t="s">
        <v>262</v>
      </c>
      <c r="E5" s="2" t="s">
        <v>27</v>
      </c>
      <c r="F5" s="2" t="str">
        <f>"00:39.46"</f>
        <v>00:39.46</v>
      </c>
      <c r="G5" s="2" t="str">
        <f>"4"</f>
        <v>4</v>
      </c>
    </row>
    <row r="6" spans="1:7" x14ac:dyDescent="0.3">
      <c r="A6" s="2" t="s">
        <v>400</v>
      </c>
      <c r="B6" s="2" t="s">
        <v>204</v>
      </c>
      <c r="C6" s="2" t="s">
        <v>205</v>
      </c>
      <c r="D6" s="2" t="s">
        <v>206</v>
      </c>
      <c r="E6" s="2" t="s">
        <v>27</v>
      </c>
      <c r="F6" s="2" t="str">
        <f>"00:42.05"</f>
        <v>00:42.05</v>
      </c>
      <c r="G6" s="2" t="str">
        <f>"5"</f>
        <v>5</v>
      </c>
    </row>
    <row r="7" spans="1:7" x14ac:dyDescent="0.3">
      <c r="A7" s="2" t="s">
        <v>400</v>
      </c>
      <c r="B7" s="2" t="s">
        <v>362</v>
      </c>
      <c r="C7" s="2" t="s">
        <v>363</v>
      </c>
      <c r="D7" s="2" t="s">
        <v>364</v>
      </c>
      <c r="E7" s="2" t="s">
        <v>27</v>
      </c>
      <c r="F7" s="2" t="str">
        <f>"00:42.10"</f>
        <v>00:42.10</v>
      </c>
      <c r="G7" s="2" t="str">
        <f>"6"</f>
        <v>6</v>
      </c>
    </row>
    <row r="8" spans="1:7" x14ac:dyDescent="0.3">
      <c r="A8" s="2" t="s">
        <v>400</v>
      </c>
      <c r="B8" s="2" t="s">
        <v>413</v>
      </c>
      <c r="C8" s="2" t="s">
        <v>414</v>
      </c>
      <c r="D8" s="2" t="s">
        <v>415</v>
      </c>
      <c r="E8" s="2" t="s">
        <v>27</v>
      </c>
      <c r="F8" s="2" t="str">
        <f>"00:42.47"</f>
        <v>00:42.47</v>
      </c>
      <c r="G8" s="2" t="str">
        <f>"7"</f>
        <v>7</v>
      </c>
    </row>
    <row r="9" spans="1:7" x14ac:dyDescent="0.3">
      <c r="A9" s="2" t="s">
        <v>400</v>
      </c>
      <c r="B9" s="2" t="s">
        <v>407</v>
      </c>
      <c r="C9" s="2" t="s">
        <v>408</v>
      </c>
      <c r="D9" s="2" t="s">
        <v>409</v>
      </c>
      <c r="E9" s="2" t="s">
        <v>27</v>
      </c>
      <c r="F9" s="2" t="str">
        <f>"00:43.09"</f>
        <v>00:43.09</v>
      </c>
      <c r="G9" s="2" t="str">
        <f>"8"</f>
        <v>8</v>
      </c>
    </row>
    <row r="10" spans="1:7" x14ac:dyDescent="0.3">
      <c r="A10" s="2" t="s">
        <v>400</v>
      </c>
      <c r="B10" s="2" t="s">
        <v>221</v>
      </c>
      <c r="C10" s="2" t="s">
        <v>222</v>
      </c>
      <c r="D10" s="2" t="s">
        <v>87</v>
      </c>
      <c r="E10" s="2" t="s">
        <v>27</v>
      </c>
      <c r="F10" s="2" t="str">
        <f>"00:43.14"</f>
        <v>00:43.14</v>
      </c>
      <c r="G10" s="2" t="str">
        <f>"9"</f>
        <v>9</v>
      </c>
    </row>
    <row r="11" spans="1:7" x14ac:dyDescent="0.3">
      <c r="A11" s="2" t="s">
        <v>400</v>
      </c>
      <c r="B11" s="2" t="s">
        <v>202</v>
      </c>
      <c r="C11" s="2" t="s">
        <v>114</v>
      </c>
      <c r="D11" s="2" t="s">
        <v>203</v>
      </c>
      <c r="E11" s="2" t="s">
        <v>27</v>
      </c>
      <c r="F11" s="2" t="str">
        <f>"00:46.69"</f>
        <v>00:46.69</v>
      </c>
      <c r="G11" s="2" t="str">
        <f>"10"</f>
        <v>10</v>
      </c>
    </row>
    <row r="12" spans="1:7" x14ac:dyDescent="0.3">
      <c r="A12" s="2" t="s">
        <v>400</v>
      </c>
      <c r="B12" s="2" t="s">
        <v>85</v>
      </c>
      <c r="C12" s="2" t="s">
        <v>86</v>
      </c>
      <c r="D12" s="2" t="s">
        <v>87</v>
      </c>
      <c r="E12" s="2" t="s">
        <v>27</v>
      </c>
      <c r="F12" s="2" t="str">
        <f>"00:46.89"</f>
        <v>00:46.89</v>
      </c>
      <c r="G12" s="2" t="str">
        <f>"11"</f>
        <v>11</v>
      </c>
    </row>
    <row r="13" spans="1:7" x14ac:dyDescent="0.3">
      <c r="A13" s="2" t="s">
        <v>400</v>
      </c>
      <c r="B13" s="2" t="s">
        <v>302</v>
      </c>
      <c r="C13" s="2" t="s">
        <v>303</v>
      </c>
      <c r="D13" s="2" t="s">
        <v>304</v>
      </c>
      <c r="E13" s="2" t="s">
        <v>27</v>
      </c>
      <c r="F13" s="2" t="str">
        <f>"00:51.99"</f>
        <v>00:51.99</v>
      </c>
      <c r="G13" s="2" t="str">
        <f>"12"</f>
        <v>12</v>
      </c>
    </row>
    <row r="15" spans="1:7" x14ac:dyDescent="0.3">
      <c r="A15" s="2"/>
      <c r="B15" s="2"/>
      <c r="C15" s="2"/>
      <c r="D15" s="2"/>
      <c r="E15" s="2"/>
      <c r="F15" s="2"/>
      <c r="G15" s="2"/>
    </row>
    <row r="16" spans="1:7" x14ac:dyDescent="0.3">
      <c r="A16" s="2"/>
      <c r="B16" s="2"/>
      <c r="C16" s="2"/>
      <c r="D16" s="2"/>
      <c r="E16" s="2"/>
      <c r="F16" s="2"/>
      <c r="G16" s="2"/>
    </row>
    <row r="17" spans="1:7" x14ac:dyDescent="0.3">
      <c r="A17" s="2"/>
      <c r="B17" s="2"/>
      <c r="C17" s="2"/>
      <c r="D17" s="2"/>
      <c r="E17" s="2"/>
      <c r="F17" s="2"/>
      <c r="G17" s="2"/>
    </row>
    <row r="18" spans="1:7" x14ac:dyDescent="0.3">
      <c r="A18" s="2"/>
      <c r="B18" s="2"/>
      <c r="C18" s="2"/>
      <c r="D18" s="2"/>
      <c r="E18" s="2"/>
      <c r="F18" s="2"/>
      <c r="G18" s="2"/>
    </row>
    <row r="19" spans="1:7" x14ac:dyDescent="0.3">
      <c r="A19" s="2"/>
      <c r="B19" s="2"/>
      <c r="C19" s="2"/>
      <c r="D19" s="2"/>
      <c r="E19" s="2"/>
      <c r="F19" s="2"/>
      <c r="G19" s="2"/>
    </row>
    <row r="20" spans="1:7" x14ac:dyDescent="0.3">
      <c r="A20" s="2"/>
      <c r="B20" s="2"/>
      <c r="C20" s="2"/>
      <c r="D20" s="2"/>
      <c r="E20" s="2"/>
      <c r="F20" s="2"/>
      <c r="G20" s="2"/>
    </row>
    <row r="21" spans="1:7" x14ac:dyDescent="0.3">
      <c r="A21" s="2"/>
      <c r="B21" s="2"/>
      <c r="C21" s="2"/>
      <c r="D21" s="2"/>
      <c r="E21" s="2"/>
      <c r="F21" s="2"/>
      <c r="G21" s="2"/>
    </row>
    <row r="22" spans="1:7" x14ac:dyDescent="0.3">
      <c r="A22" s="2"/>
      <c r="B22" s="2"/>
      <c r="C22" s="2"/>
      <c r="D22" s="2"/>
      <c r="E22" s="2"/>
      <c r="F22" s="2"/>
      <c r="G22" s="2"/>
    </row>
    <row r="23" spans="1:7" x14ac:dyDescent="0.3">
      <c r="A23" s="2"/>
      <c r="B23" s="2"/>
      <c r="C23" s="2"/>
      <c r="D23" s="2"/>
      <c r="E23" s="2"/>
      <c r="F23" s="2"/>
      <c r="G23" s="2"/>
    </row>
    <row r="24" spans="1:7" x14ac:dyDescent="0.3">
      <c r="A24" s="2"/>
      <c r="B24" s="2"/>
      <c r="C24" s="2"/>
      <c r="D24" s="2"/>
      <c r="E24" s="2"/>
      <c r="F24" s="2"/>
      <c r="G24" s="2"/>
    </row>
    <row r="25" spans="1:7" x14ac:dyDescent="0.3">
      <c r="A25" s="2"/>
      <c r="B25" s="2"/>
      <c r="C25" s="2"/>
      <c r="D25" s="2"/>
      <c r="E25" s="2"/>
      <c r="F25" s="2"/>
      <c r="G25" s="2"/>
    </row>
    <row r="26" spans="1:7" x14ac:dyDescent="0.3">
      <c r="A26" s="2"/>
      <c r="B26" s="2"/>
      <c r="C26" s="2"/>
      <c r="D26" s="2"/>
      <c r="E26" s="2"/>
      <c r="F26" s="2"/>
      <c r="G26" s="2"/>
    </row>
    <row r="27" spans="1:7" x14ac:dyDescent="0.3">
      <c r="A27" s="2"/>
      <c r="B27" s="2"/>
      <c r="C27" s="2"/>
      <c r="D27" s="2"/>
      <c r="E27" s="2"/>
      <c r="F27" s="2"/>
      <c r="G27" s="2"/>
    </row>
    <row r="28" spans="1:7" x14ac:dyDescent="0.3">
      <c r="A28" s="2"/>
      <c r="B28" s="2"/>
      <c r="C28" s="2"/>
      <c r="D28" s="2"/>
      <c r="E28" s="2"/>
      <c r="F28" s="2"/>
      <c r="G28" s="2"/>
    </row>
    <row r="29" spans="1:7" x14ac:dyDescent="0.3">
      <c r="A29" s="2"/>
      <c r="B29" s="2"/>
      <c r="C29" s="2"/>
      <c r="D29" s="2"/>
      <c r="E29" s="2"/>
      <c r="F29" s="2"/>
      <c r="G29" s="2"/>
    </row>
    <row r="30" spans="1:7" x14ac:dyDescent="0.3">
      <c r="A30" s="2"/>
      <c r="B30" s="2"/>
      <c r="C30" s="2"/>
      <c r="D30" s="2"/>
      <c r="E30" s="2"/>
      <c r="F30" s="2"/>
      <c r="G30" s="2"/>
    </row>
    <row r="31" spans="1:7" x14ac:dyDescent="0.3">
      <c r="A31" s="2"/>
      <c r="B31" s="2"/>
      <c r="C31" s="2"/>
      <c r="D31" s="2"/>
      <c r="E31" s="2"/>
      <c r="F31" s="2"/>
      <c r="G31" s="2"/>
    </row>
  </sheetData>
  <autoFilter ref="E1:E31" xr:uid="{753D2612-65B9-4EF8-9A38-7CD0937E1151}"/>
  <sortState xmlns:xlrd2="http://schemas.microsoft.com/office/spreadsheetml/2017/richdata2" ref="A1:G31">
    <sortCondition ref="G1:G3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CD5EF-7BC0-43E4-B2D0-9ECCC25FEC4F}">
  <dimension ref="A1:G15"/>
  <sheetViews>
    <sheetView workbookViewId="0">
      <selection activeCell="K10" sqref="K10"/>
    </sheetView>
  </sheetViews>
  <sheetFormatPr baseColWidth="10" defaultRowHeight="14.4" x14ac:dyDescent="0.3"/>
  <cols>
    <col min="1" max="1" width="9.109375" bestFit="1" customWidth="1"/>
    <col min="2" max="2" width="11.33203125" bestFit="1" customWidth="1"/>
    <col min="3" max="3" width="13.77734375" bestFit="1" customWidth="1"/>
    <col min="4" max="4" width="8.5546875" bestFit="1" customWidth="1"/>
    <col min="5" max="5" width="9.44140625" bestFit="1" customWidth="1"/>
    <col min="6" max="6" width="8.109375" bestFit="1" customWidth="1"/>
    <col min="7" max="7" width="5.6640625" bestFit="1" customWidth="1"/>
  </cols>
  <sheetData>
    <row r="1" spans="1:7" ht="28.8" x14ac:dyDescent="0.3">
      <c r="A1" s="1" t="s">
        <v>419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 x14ac:dyDescent="0.3">
      <c r="A2" s="2" t="s">
        <v>419</v>
      </c>
      <c r="B2" s="2" t="s">
        <v>401</v>
      </c>
      <c r="C2" s="2" t="s">
        <v>402</v>
      </c>
      <c r="D2" s="2" t="s">
        <v>403</v>
      </c>
      <c r="E2" s="2" t="s">
        <v>8</v>
      </c>
      <c r="F2" s="2" t="str">
        <f>"01:07.75"</f>
        <v>01:07.75</v>
      </c>
      <c r="G2" s="2" t="str">
        <f>"1"</f>
        <v>1</v>
      </c>
    </row>
    <row r="3" spans="1:7" x14ac:dyDescent="0.3">
      <c r="A3" s="2" t="s">
        <v>419</v>
      </c>
      <c r="B3" s="2" t="s">
        <v>37</v>
      </c>
      <c r="C3" s="2" t="s">
        <v>38</v>
      </c>
      <c r="D3" s="2" t="s">
        <v>39</v>
      </c>
      <c r="E3" s="2" t="s">
        <v>8</v>
      </c>
      <c r="F3" s="2" t="str">
        <f>"01:08.50"</f>
        <v>01:08.50</v>
      </c>
      <c r="G3" s="2" t="str">
        <f>"2"</f>
        <v>2</v>
      </c>
    </row>
    <row r="4" spans="1:7" x14ac:dyDescent="0.3">
      <c r="A4" s="2" t="s">
        <v>419</v>
      </c>
      <c r="B4" s="2" t="s">
        <v>73</v>
      </c>
      <c r="C4" s="2" t="s">
        <v>74</v>
      </c>
      <c r="D4" s="2" t="s">
        <v>75</v>
      </c>
      <c r="E4" s="2" t="s">
        <v>8</v>
      </c>
      <c r="F4" s="2" t="str">
        <f>"01:10.19"</f>
        <v>01:10.19</v>
      </c>
      <c r="G4" s="2" t="str">
        <f>"3"</f>
        <v>3</v>
      </c>
    </row>
    <row r="5" spans="1:7" x14ac:dyDescent="0.3">
      <c r="A5" s="2" t="s">
        <v>419</v>
      </c>
      <c r="B5" s="2" t="s">
        <v>365</v>
      </c>
      <c r="C5" s="2" t="s">
        <v>366</v>
      </c>
      <c r="D5" s="2" t="s">
        <v>367</v>
      </c>
      <c r="E5" s="2" t="s">
        <v>8</v>
      </c>
      <c r="F5" s="2" t="str">
        <f>"01:11.08"</f>
        <v>01:11.08</v>
      </c>
      <c r="G5" s="2" t="str">
        <f>"4"</f>
        <v>4</v>
      </c>
    </row>
    <row r="6" spans="1:7" x14ac:dyDescent="0.3">
      <c r="A6" s="2" t="s">
        <v>419</v>
      </c>
      <c r="B6" s="2" t="s">
        <v>410</v>
      </c>
      <c r="C6" s="2" t="s">
        <v>411</v>
      </c>
      <c r="D6" s="2" t="s">
        <v>412</v>
      </c>
      <c r="E6" s="2" t="s">
        <v>8</v>
      </c>
      <c r="F6" s="2" t="str">
        <f>"01:11.16"</f>
        <v>01:11.16</v>
      </c>
      <c r="G6" s="2" t="str">
        <f>"5"</f>
        <v>5</v>
      </c>
    </row>
    <row r="7" spans="1:7" x14ac:dyDescent="0.3">
      <c r="A7" s="2" t="s">
        <v>419</v>
      </c>
      <c r="B7" s="2" t="s">
        <v>310</v>
      </c>
      <c r="C7" s="2" t="s">
        <v>311</v>
      </c>
      <c r="D7" s="2" t="s">
        <v>215</v>
      </c>
      <c r="E7" s="2" t="s">
        <v>8</v>
      </c>
      <c r="F7" s="2" t="str">
        <f>"01:12.02"</f>
        <v>01:12.02</v>
      </c>
      <c r="G7" s="2" t="str">
        <f>"6"</f>
        <v>6</v>
      </c>
    </row>
    <row r="8" spans="1:7" x14ac:dyDescent="0.3">
      <c r="A8" s="2" t="s">
        <v>419</v>
      </c>
      <c r="B8" s="2" t="s">
        <v>388</v>
      </c>
      <c r="C8" s="2" t="s">
        <v>389</v>
      </c>
      <c r="D8" s="2" t="s">
        <v>390</v>
      </c>
      <c r="E8" s="2" t="s">
        <v>8</v>
      </c>
      <c r="F8" s="2" t="str">
        <f>"01:12.42"</f>
        <v>01:12.42</v>
      </c>
      <c r="G8" s="2" t="str">
        <f>"7"</f>
        <v>7</v>
      </c>
    </row>
    <row r="9" spans="1:7" x14ac:dyDescent="0.3">
      <c r="A9" s="2" t="s">
        <v>419</v>
      </c>
      <c r="B9" s="2" t="s">
        <v>329</v>
      </c>
      <c r="C9" s="2" t="s">
        <v>330</v>
      </c>
      <c r="D9" s="2" t="s">
        <v>331</v>
      </c>
      <c r="E9" s="2" t="s">
        <v>8</v>
      </c>
      <c r="F9" s="2" t="str">
        <f>"01:44.70"</f>
        <v>01:44.70</v>
      </c>
      <c r="G9" s="2" t="str">
        <f>"8"</f>
        <v>8</v>
      </c>
    </row>
    <row r="10" spans="1:7" x14ac:dyDescent="0.3">
      <c r="A10" s="2"/>
      <c r="B10" s="2"/>
      <c r="C10" s="2"/>
      <c r="D10" s="2"/>
      <c r="E10" s="2"/>
      <c r="F10" s="2"/>
      <c r="G10" s="2"/>
    </row>
    <row r="11" spans="1:7" x14ac:dyDescent="0.3">
      <c r="A11" s="2"/>
      <c r="B11" s="2"/>
      <c r="C11" s="2"/>
      <c r="D11" s="2"/>
      <c r="E11" s="2"/>
      <c r="F11" s="2"/>
      <c r="G11" s="2"/>
    </row>
    <row r="12" spans="1:7" x14ac:dyDescent="0.3">
      <c r="A12" s="2"/>
      <c r="B12" s="2"/>
      <c r="C12" s="2"/>
      <c r="D12" s="2"/>
      <c r="E12" s="2"/>
      <c r="F12" s="2"/>
      <c r="G12" s="2"/>
    </row>
    <row r="13" spans="1:7" x14ac:dyDescent="0.3">
      <c r="A13" s="2"/>
      <c r="B13" s="2"/>
      <c r="C13" s="2"/>
      <c r="D13" s="2"/>
      <c r="E13" s="2"/>
      <c r="F13" s="2"/>
      <c r="G13" s="2"/>
    </row>
    <row r="14" spans="1:7" x14ac:dyDescent="0.3">
      <c r="A14" s="2"/>
      <c r="B14" s="2"/>
      <c r="C14" s="2"/>
      <c r="D14" s="2"/>
      <c r="E14" s="2"/>
      <c r="F14" s="2"/>
      <c r="G14" s="2"/>
    </row>
    <row r="15" spans="1:7" x14ac:dyDescent="0.3">
      <c r="A15" s="2"/>
      <c r="B15" s="2"/>
      <c r="C15" s="2"/>
      <c r="D15" s="2"/>
      <c r="E15" s="2"/>
      <c r="F15" s="2"/>
      <c r="G15" s="2"/>
    </row>
  </sheetData>
  <autoFilter ref="E1:E15" xr:uid="{77BCD5EF-7BC0-43E4-B2D0-9ECCC25FEC4F}"/>
  <sortState xmlns:xlrd2="http://schemas.microsoft.com/office/spreadsheetml/2017/richdata2" ref="A2:G15">
    <sortCondition ref="G1:G15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35AEB-81CF-4977-AAD4-9785DC6619EA}">
  <dimension ref="A1:G15"/>
  <sheetViews>
    <sheetView workbookViewId="0">
      <selection activeCell="L11" sqref="L11"/>
    </sheetView>
  </sheetViews>
  <sheetFormatPr baseColWidth="10" defaultRowHeight="14.4" x14ac:dyDescent="0.3"/>
  <cols>
    <col min="1" max="1" width="9.109375" bestFit="1" customWidth="1"/>
    <col min="2" max="2" width="11.33203125" bestFit="1" customWidth="1"/>
    <col min="3" max="3" width="13.6640625" bestFit="1" customWidth="1"/>
    <col min="4" max="4" width="10" bestFit="1" customWidth="1"/>
    <col min="5" max="5" width="9.44140625" bestFit="1" customWidth="1"/>
    <col min="6" max="6" width="8.109375" bestFit="1" customWidth="1"/>
    <col min="7" max="7" width="5.6640625" bestFit="1" customWidth="1"/>
  </cols>
  <sheetData>
    <row r="1" spans="1:7" ht="28.8" x14ac:dyDescent="0.3">
      <c r="A1" s="1" t="s">
        <v>419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 x14ac:dyDescent="0.3">
      <c r="A2" s="2" t="s">
        <v>419</v>
      </c>
      <c r="B2" s="2" t="s">
        <v>353</v>
      </c>
      <c r="C2" s="2" t="s">
        <v>354</v>
      </c>
      <c r="D2" s="2" t="s">
        <v>355</v>
      </c>
      <c r="E2" s="2" t="s">
        <v>27</v>
      </c>
      <c r="F2" s="2" t="str">
        <f>"01:13.16"</f>
        <v>01:13.16</v>
      </c>
      <c r="G2" s="2" t="str">
        <f>"1"</f>
        <v>1</v>
      </c>
    </row>
    <row r="3" spans="1:7" x14ac:dyDescent="0.3">
      <c r="A3" s="2" t="s">
        <v>419</v>
      </c>
      <c r="B3" s="2" t="s">
        <v>260</v>
      </c>
      <c r="C3" s="2" t="s">
        <v>261</v>
      </c>
      <c r="D3" s="2" t="s">
        <v>262</v>
      </c>
      <c r="E3" s="2" t="s">
        <v>27</v>
      </c>
      <c r="F3" s="2" t="str">
        <f>"01:25.81"</f>
        <v>01:25.81</v>
      </c>
      <c r="G3" s="2" t="str">
        <f>"2"</f>
        <v>2</v>
      </c>
    </row>
    <row r="4" spans="1:7" x14ac:dyDescent="0.3">
      <c r="A4" s="2" t="s">
        <v>419</v>
      </c>
      <c r="B4" s="2" t="s">
        <v>108</v>
      </c>
      <c r="C4" s="2" t="s">
        <v>109</v>
      </c>
      <c r="D4" s="2" t="s">
        <v>110</v>
      </c>
      <c r="E4" s="2" t="s">
        <v>27</v>
      </c>
      <c r="F4" s="2" t="str">
        <f>"01:36.03"</f>
        <v>01:36.03</v>
      </c>
      <c r="G4" s="2" t="str">
        <f>"3"</f>
        <v>3</v>
      </c>
    </row>
    <row r="5" spans="1:7" x14ac:dyDescent="0.3">
      <c r="A5" s="2" t="s">
        <v>419</v>
      </c>
      <c r="B5" s="2" t="s">
        <v>407</v>
      </c>
      <c r="C5" s="2" t="s">
        <v>408</v>
      </c>
      <c r="D5" s="2" t="s">
        <v>409</v>
      </c>
      <c r="E5" s="2" t="s">
        <v>27</v>
      </c>
      <c r="F5" s="2" t="str">
        <f>"01:27.08"</f>
        <v>01:27.08</v>
      </c>
      <c r="G5" s="2" t="str">
        <f>"4"</f>
        <v>4</v>
      </c>
    </row>
    <row r="6" spans="1:7" x14ac:dyDescent="0.3">
      <c r="A6" s="2" t="s">
        <v>419</v>
      </c>
      <c r="B6" s="2" t="s">
        <v>420</v>
      </c>
      <c r="C6" s="2" t="s">
        <v>421</v>
      </c>
      <c r="D6" s="2" t="s">
        <v>422</v>
      </c>
      <c r="E6" s="2" t="s">
        <v>27</v>
      </c>
      <c r="F6" s="2" t="str">
        <f>"01:40.99"</f>
        <v>01:40.99</v>
      </c>
      <c r="G6" s="2" t="str">
        <f>"5"</f>
        <v>5</v>
      </c>
    </row>
    <row r="7" spans="1:7" x14ac:dyDescent="0.3">
      <c r="A7" s="2" t="s">
        <v>419</v>
      </c>
      <c r="B7" s="2" t="s">
        <v>85</v>
      </c>
      <c r="C7" s="2" t="s">
        <v>86</v>
      </c>
      <c r="D7" s="2" t="s">
        <v>87</v>
      </c>
      <c r="E7" s="2" t="s">
        <v>27</v>
      </c>
      <c r="F7" s="2" t="str">
        <f>"01:46.62"</f>
        <v>01:46.62</v>
      </c>
      <c r="G7" s="2" t="str">
        <f>"6"</f>
        <v>6</v>
      </c>
    </row>
    <row r="9" spans="1:7" x14ac:dyDescent="0.3">
      <c r="A9" s="2"/>
      <c r="B9" s="2"/>
      <c r="C9" s="2"/>
      <c r="D9" s="2"/>
      <c r="E9" s="2"/>
      <c r="F9" s="2"/>
      <c r="G9" s="2"/>
    </row>
    <row r="10" spans="1:7" x14ac:dyDescent="0.3">
      <c r="A10" s="2"/>
      <c r="B10" s="2"/>
      <c r="C10" s="2"/>
      <c r="D10" s="2"/>
      <c r="E10" s="2"/>
      <c r="F10" s="2"/>
      <c r="G10" s="2"/>
    </row>
    <row r="11" spans="1:7" x14ac:dyDescent="0.3">
      <c r="A11" s="2"/>
      <c r="B11" s="2"/>
      <c r="C11" s="2"/>
      <c r="D11" s="2"/>
      <c r="E11" s="2"/>
      <c r="F11" s="2"/>
      <c r="G11" s="2"/>
    </row>
    <row r="12" spans="1:7" x14ac:dyDescent="0.3">
      <c r="A12" s="2"/>
      <c r="B12" s="2"/>
      <c r="C12" s="2"/>
      <c r="D12" s="2"/>
      <c r="E12" s="2"/>
      <c r="F12" s="2"/>
      <c r="G12" s="2"/>
    </row>
    <row r="13" spans="1:7" x14ac:dyDescent="0.3">
      <c r="A13" s="2"/>
      <c r="B13" s="2"/>
      <c r="C13" s="2"/>
      <c r="D13" s="2"/>
      <c r="E13" s="2"/>
      <c r="F13" s="2"/>
      <c r="G13" s="2"/>
    </row>
    <row r="14" spans="1:7" x14ac:dyDescent="0.3">
      <c r="A14" s="2"/>
      <c r="B14" s="2"/>
      <c r="C14" s="2"/>
      <c r="D14" s="2"/>
      <c r="E14" s="2"/>
      <c r="F14" s="2"/>
      <c r="G14" s="2"/>
    </row>
    <row r="15" spans="1:7" x14ac:dyDescent="0.3">
      <c r="A15" s="2"/>
      <c r="B15" s="2"/>
      <c r="C15" s="2"/>
      <c r="D15" s="2"/>
      <c r="E15" s="2"/>
      <c r="F15" s="2"/>
      <c r="G15" s="2"/>
    </row>
  </sheetData>
  <autoFilter ref="E1:E15" xr:uid="{64735AEB-81CF-4977-AAD4-9785DC6619EA}"/>
  <sortState xmlns:xlrd2="http://schemas.microsoft.com/office/spreadsheetml/2017/richdata2" ref="A1:G15">
    <sortCondition ref="G1:G15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DEC82-03D9-4C16-996A-4AE24B0EA143}">
  <dimension ref="A1:G33"/>
  <sheetViews>
    <sheetView workbookViewId="0">
      <selection activeCell="I18" sqref="I18"/>
    </sheetView>
  </sheetViews>
  <sheetFormatPr baseColWidth="10" defaultRowHeight="14.4" x14ac:dyDescent="0.3"/>
  <sheetData>
    <row r="1" spans="1:7" ht="28.8" x14ac:dyDescent="0.3">
      <c r="A1" s="1" t="s">
        <v>423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 x14ac:dyDescent="0.3">
      <c r="A2" s="2" t="s">
        <v>423</v>
      </c>
      <c r="B2" s="2" t="s">
        <v>377</v>
      </c>
      <c r="C2" s="2" t="s">
        <v>376</v>
      </c>
      <c r="D2" s="2" t="s">
        <v>39</v>
      </c>
      <c r="E2" s="2" t="s">
        <v>8</v>
      </c>
      <c r="F2" s="2" t="str">
        <f>"00:25.22"</f>
        <v>00:25.22</v>
      </c>
      <c r="G2" s="2" t="str">
        <f>"1"</f>
        <v>1</v>
      </c>
    </row>
    <row r="3" spans="1:7" x14ac:dyDescent="0.3">
      <c r="A3" s="2" t="s">
        <v>423</v>
      </c>
      <c r="B3" s="2" t="s">
        <v>378</v>
      </c>
      <c r="C3" s="2" t="s">
        <v>379</v>
      </c>
      <c r="D3" s="2" t="s">
        <v>380</v>
      </c>
      <c r="E3" s="2" t="s">
        <v>8</v>
      </c>
      <c r="F3" s="2" t="str">
        <f>"00:25.80"</f>
        <v>00:25.80</v>
      </c>
      <c r="G3" s="2" t="str">
        <f>"2"</f>
        <v>2</v>
      </c>
    </row>
    <row r="4" spans="1:7" x14ac:dyDescent="0.3">
      <c r="A4" s="2" t="s">
        <v>423</v>
      </c>
      <c r="B4" s="2" t="s">
        <v>365</v>
      </c>
      <c r="C4" s="2" t="s">
        <v>366</v>
      </c>
      <c r="D4" s="2" t="s">
        <v>367</v>
      </c>
      <c r="E4" s="2" t="s">
        <v>8</v>
      </c>
      <c r="F4" s="2" t="str">
        <f>"00:26.72"</f>
        <v>00:26.72</v>
      </c>
      <c r="G4" s="2" t="str">
        <f>"3"</f>
        <v>3</v>
      </c>
    </row>
    <row r="5" spans="1:7" x14ac:dyDescent="0.3">
      <c r="A5" s="2" t="s">
        <v>423</v>
      </c>
      <c r="B5" s="2" t="s">
        <v>375</v>
      </c>
      <c r="C5" s="2" t="s">
        <v>376</v>
      </c>
      <c r="D5" s="2" t="s">
        <v>33</v>
      </c>
      <c r="E5" s="2" t="s">
        <v>8</v>
      </c>
      <c r="F5" s="2" t="str">
        <f>"00:26.92"</f>
        <v>00:26.92</v>
      </c>
      <c r="G5" s="2" t="str">
        <f>"4"</f>
        <v>4</v>
      </c>
    </row>
    <row r="6" spans="1:7" x14ac:dyDescent="0.3">
      <c r="A6" s="2" t="s">
        <v>423</v>
      </c>
      <c r="B6" s="2" t="s">
        <v>231</v>
      </c>
      <c r="C6" s="2" t="s">
        <v>232</v>
      </c>
      <c r="D6" s="2" t="s">
        <v>233</v>
      </c>
      <c r="E6" s="2" t="s">
        <v>8</v>
      </c>
      <c r="F6" s="2" t="str">
        <f>"00:26.96"</f>
        <v>00:26.96</v>
      </c>
      <c r="G6" s="2" t="str">
        <f>"5"</f>
        <v>5</v>
      </c>
    </row>
    <row r="7" spans="1:7" ht="28.8" x14ac:dyDescent="0.3">
      <c r="A7" s="2" t="s">
        <v>423</v>
      </c>
      <c r="B7" s="2" t="s">
        <v>424</v>
      </c>
      <c r="C7" s="2" t="s">
        <v>425</v>
      </c>
      <c r="D7" s="2" t="s">
        <v>426</v>
      </c>
      <c r="E7" s="2" t="s">
        <v>8</v>
      </c>
      <c r="F7" s="2" t="str">
        <f>"00:27.48"</f>
        <v>00:27.48</v>
      </c>
      <c r="G7" s="2" t="str">
        <f>"6"</f>
        <v>6</v>
      </c>
    </row>
    <row r="8" spans="1:7" x14ac:dyDescent="0.3">
      <c r="A8" s="2" t="s">
        <v>423</v>
      </c>
      <c r="B8" s="2" t="s">
        <v>213</v>
      </c>
      <c r="C8" s="2" t="s">
        <v>214</v>
      </c>
      <c r="D8" s="2" t="s">
        <v>215</v>
      </c>
      <c r="E8" s="2" t="s">
        <v>8</v>
      </c>
      <c r="F8" s="2" t="str">
        <f>"00:27.70"</f>
        <v>00:27.70</v>
      </c>
      <c r="G8" s="2" t="str">
        <f>"7"</f>
        <v>7</v>
      </c>
    </row>
    <row r="9" spans="1:7" x14ac:dyDescent="0.3">
      <c r="A9" s="2" t="s">
        <v>423</v>
      </c>
      <c r="B9" s="2" t="s">
        <v>368</v>
      </c>
      <c r="C9" s="2" t="s">
        <v>369</v>
      </c>
      <c r="D9" s="2" t="s">
        <v>370</v>
      </c>
      <c r="E9" s="2" t="s">
        <v>8</v>
      </c>
      <c r="F9" s="2" t="str">
        <f>"00:27.83"</f>
        <v>00:27.83</v>
      </c>
      <c r="G9" s="2" t="str">
        <f>"8"</f>
        <v>8</v>
      </c>
    </row>
    <row r="10" spans="1:7" x14ac:dyDescent="0.3">
      <c r="A10" s="2" t="s">
        <v>423</v>
      </c>
      <c r="B10" s="2" t="s">
        <v>289</v>
      </c>
      <c r="C10" s="2" t="s">
        <v>290</v>
      </c>
      <c r="D10" s="2" t="s">
        <v>291</v>
      </c>
      <c r="E10" s="2" t="s">
        <v>8</v>
      </c>
      <c r="F10" s="2" t="str">
        <f>"00:28.03"</f>
        <v>00:28.03</v>
      </c>
      <c r="G10" s="2" t="str">
        <f>"9"</f>
        <v>9</v>
      </c>
    </row>
    <row r="11" spans="1:7" x14ac:dyDescent="0.3">
      <c r="A11" s="2" t="s">
        <v>423</v>
      </c>
      <c r="B11" s="2" t="s">
        <v>391</v>
      </c>
      <c r="C11" s="2" t="s">
        <v>392</v>
      </c>
      <c r="D11" s="2" t="s">
        <v>393</v>
      </c>
      <c r="E11" s="2" t="s">
        <v>8</v>
      </c>
      <c r="F11" s="2" t="str">
        <f>"00:28.76"</f>
        <v>00:28.76</v>
      </c>
      <c r="G11" s="2" t="str">
        <f>"10"</f>
        <v>10</v>
      </c>
    </row>
    <row r="12" spans="1:7" x14ac:dyDescent="0.3">
      <c r="A12" s="2" t="s">
        <v>423</v>
      </c>
      <c r="B12" s="2" t="s">
        <v>12</v>
      </c>
      <c r="C12" s="2" t="s">
        <v>13</v>
      </c>
      <c r="D12" s="2" t="s">
        <v>14</v>
      </c>
      <c r="E12" s="2" t="s">
        <v>8</v>
      </c>
      <c r="F12" s="2" t="str">
        <f>"00:28.81"</f>
        <v>00:28.81</v>
      </c>
      <c r="G12" s="2" t="str">
        <f>"11"</f>
        <v>11</v>
      </c>
    </row>
    <row r="13" spans="1:7" x14ac:dyDescent="0.3">
      <c r="A13" s="2" t="s">
        <v>423</v>
      </c>
      <c r="B13" s="2" t="s">
        <v>73</v>
      </c>
      <c r="C13" s="2" t="s">
        <v>74</v>
      </c>
      <c r="D13" s="2" t="s">
        <v>75</v>
      </c>
      <c r="E13" s="2" t="s">
        <v>8</v>
      </c>
      <c r="F13" s="2" t="str">
        <f>"00:28.85"</f>
        <v>00:28.85</v>
      </c>
      <c r="G13" s="2" t="str">
        <f>"12"</f>
        <v>12</v>
      </c>
    </row>
    <row r="14" spans="1:7" x14ac:dyDescent="0.3">
      <c r="A14" s="2" t="s">
        <v>423</v>
      </c>
      <c r="B14" s="2" t="s">
        <v>113</v>
      </c>
      <c r="C14" s="2" t="s">
        <v>114</v>
      </c>
      <c r="D14" s="2" t="s">
        <v>115</v>
      </c>
      <c r="E14" s="2" t="s">
        <v>8</v>
      </c>
      <c r="F14" s="2" t="str">
        <f>"00:29.66"</f>
        <v>00:29.66</v>
      </c>
      <c r="G14" s="2" t="str">
        <f>"13"</f>
        <v>13</v>
      </c>
    </row>
    <row r="15" spans="1:7" x14ac:dyDescent="0.3">
      <c r="A15" s="2" t="s">
        <v>423</v>
      </c>
      <c r="B15" s="2" t="s">
        <v>404</v>
      </c>
      <c r="C15" s="2" t="s">
        <v>387</v>
      </c>
      <c r="D15" s="2" t="s">
        <v>99</v>
      </c>
      <c r="E15" s="2" t="s">
        <v>8</v>
      </c>
      <c r="F15" s="2" t="str">
        <f>"00:30.00"</f>
        <v>00:30.00</v>
      </c>
      <c r="G15" s="2" t="str">
        <f>"14"</f>
        <v>14</v>
      </c>
    </row>
    <row r="16" spans="1:7" x14ac:dyDescent="0.3">
      <c r="A16" s="2" t="s">
        <v>423</v>
      </c>
      <c r="B16" s="2" t="s">
        <v>164</v>
      </c>
      <c r="C16" s="2" t="s">
        <v>165</v>
      </c>
      <c r="D16" s="2" t="s">
        <v>166</v>
      </c>
      <c r="E16" s="2" t="s">
        <v>8</v>
      </c>
      <c r="F16" s="2" t="str">
        <f>"00:30.81"</f>
        <v>00:30.81</v>
      </c>
      <c r="G16" s="2" t="str">
        <f>"15"</f>
        <v>15</v>
      </c>
    </row>
    <row r="17" spans="1:7" x14ac:dyDescent="0.3">
      <c r="A17" s="2" t="s">
        <v>423</v>
      </c>
      <c r="B17" s="2" t="s">
        <v>28</v>
      </c>
      <c r="C17" s="2" t="s">
        <v>29</v>
      </c>
      <c r="D17" s="2" t="s">
        <v>30</v>
      </c>
      <c r="E17" s="2" t="s">
        <v>8</v>
      </c>
      <c r="F17" s="2" t="str">
        <f>"00:31.27"</f>
        <v>00:31.27</v>
      </c>
      <c r="G17" s="2" t="str">
        <f>"16"</f>
        <v>16</v>
      </c>
    </row>
    <row r="18" spans="1:7" x14ac:dyDescent="0.3">
      <c r="A18" s="2" t="s">
        <v>423</v>
      </c>
      <c r="B18" s="2" t="s">
        <v>9</v>
      </c>
      <c r="C18" s="2" t="s">
        <v>10</v>
      </c>
      <c r="D18" s="2" t="s">
        <v>11</v>
      </c>
      <c r="E18" s="2" t="s">
        <v>8</v>
      </c>
      <c r="F18" s="2" t="str">
        <f>"00:33.66"</f>
        <v>00:33.66</v>
      </c>
      <c r="G18" s="2" t="str">
        <f>"17"</f>
        <v>17</v>
      </c>
    </row>
    <row r="19" spans="1:7" x14ac:dyDescent="0.3">
      <c r="A19" s="2" t="s">
        <v>423</v>
      </c>
      <c r="B19" s="2" t="s">
        <v>21</v>
      </c>
      <c r="C19" s="2" t="s">
        <v>22</v>
      </c>
      <c r="D19" s="2" t="s">
        <v>23</v>
      </c>
      <c r="E19" s="2" t="s">
        <v>8</v>
      </c>
      <c r="F19" s="2" t="str">
        <f>"00:33.85"</f>
        <v>00:33.85</v>
      </c>
      <c r="G19" s="2" t="str">
        <f>"18"</f>
        <v>18</v>
      </c>
    </row>
    <row r="20" spans="1:7" x14ac:dyDescent="0.3">
      <c r="A20" s="2" t="s">
        <v>423</v>
      </c>
      <c r="B20" s="2" t="s">
        <v>194</v>
      </c>
      <c r="C20" s="2" t="s">
        <v>195</v>
      </c>
      <c r="D20" s="2" t="s">
        <v>96</v>
      </c>
      <c r="E20" s="2" t="s">
        <v>8</v>
      </c>
      <c r="F20" s="2" t="str">
        <f>"00:33.90"</f>
        <v>00:33.90</v>
      </c>
      <c r="G20" s="2" t="str">
        <f>"19"</f>
        <v>19</v>
      </c>
    </row>
    <row r="21" spans="1:7" x14ac:dyDescent="0.3">
      <c r="A21" s="2" t="s">
        <v>423</v>
      </c>
      <c r="B21" s="2" t="s">
        <v>196</v>
      </c>
      <c r="C21" s="2" t="s">
        <v>197</v>
      </c>
      <c r="D21" s="2" t="s">
        <v>198</v>
      </c>
      <c r="E21" s="2" t="s">
        <v>8</v>
      </c>
      <c r="F21" s="2" t="str">
        <f>"00:34.00"</f>
        <v>00:34.00</v>
      </c>
      <c r="G21" s="2" t="str">
        <f>"20"</f>
        <v>20</v>
      </c>
    </row>
    <row r="22" spans="1:7" x14ac:dyDescent="0.3">
      <c r="A22" s="2"/>
      <c r="B22" s="2"/>
      <c r="C22" s="2"/>
      <c r="D22" s="2"/>
      <c r="E22" s="2"/>
      <c r="F22" s="2"/>
      <c r="G22" s="2"/>
    </row>
    <row r="23" spans="1:7" x14ac:dyDescent="0.3">
      <c r="A23" s="2"/>
      <c r="B23" s="2"/>
      <c r="C23" s="2"/>
      <c r="D23" s="2"/>
      <c r="E23" s="2"/>
      <c r="F23" s="2"/>
      <c r="G23" s="2"/>
    </row>
    <row r="24" spans="1:7" x14ac:dyDescent="0.3">
      <c r="A24" s="2"/>
      <c r="B24" s="2"/>
      <c r="C24" s="2"/>
      <c r="D24" s="2"/>
      <c r="E24" s="2"/>
      <c r="F24" s="2"/>
      <c r="G24" s="2"/>
    </row>
    <row r="25" spans="1:7" x14ac:dyDescent="0.3">
      <c r="A25" s="2"/>
      <c r="B25" s="2"/>
      <c r="C25" s="2"/>
      <c r="D25" s="2"/>
      <c r="E25" s="2"/>
      <c r="F25" s="2"/>
      <c r="G25" s="2"/>
    </row>
    <row r="26" spans="1:7" x14ac:dyDescent="0.3">
      <c r="A26" s="2"/>
      <c r="B26" s="2"/>
      <c r="C26" s="2"/>
      <c r="D26" s="2"/>
      <c r="E26" s="2"/>
      <c r="F26" s="2"/>
      <c r="G26" s="2"/>
    </row>
    <row r="27" spans="1:7" x14ac:dyDescent="0.3">
      <c r="A27" s="2"/>
      <c r="B27" s="2"/>
      <c r="C27" s="2"/>
      <c r="D27" s="2"/>
      <c r="E27" s="2"/>
      <c r="F27" s="2"/>
      <c r="G27" s="2"/>
    </row>
    <row r="28" spans="1:7" x14ac:dyDescent="0.3">
      <c r="A28" s="2"/>
      <c r="B28" s="2"/>
      <c r="C28" s="2"/>
      <c r="D28" s="2"/>
      <c r="E28" s="2"/>
      <c r="F28" s="2"/>
      <c r="G28" s="2"/>
    </row>
    <row r="29" spans="1:7" x14ac:dyDescent="0.3">
      <c r="A29" s="2"/>
      <c r="B29" s="2"/>
      <c r="C29" s="2"/>
      <c r="D29" s="2"/>
      <c r="E29" s="2"/>
      <c r="F29" s="2"/>
      <c r="G29" s="2"/>
    </row>
    <row r="30" spans="1:7" x14ac:dyDescent="0.3">
      <c r="A30" s="2"/>
      <c r="B30" s="2"/>
      <c r="C30" s="2"/>
      <c r="D30" s="2"/>
      <c r="E30" s="2"/>
      <c r="F30" s="2"/>
      <c r="G30" s="2"/>
    </row>
    <row r="31" spans="1:7" x14ac:dyDescent="0.3">
      <c r="A31" s="2"/>
      <c r="B31" s="2"/>
      <c r="C31" s="2"/>
      <c r="D31" s="2"/>
      <c r="E31" s="2"/>
      <c r="F31" s="2"/>
      <c r="G31" s="2"/>
    </row>
    <row r="32" spans="1:7" x14ac:dyDescent="0.3">
      <c r="A32" s="2"/>
      <c r="B32" s="2"/>
      <c r="C32" s="2"/>
      <c r="D32" s="2"/>
      <c r="E32" s="2"/>
      <c r="F32" s="2"/>
      <c r="G32" s="2"/>
    </row>
    <row r="33" spans="1:7" x14ac:dyDescent="0.3">
      <c r="A33" s="2"/>
      <c r="B33" s="2"/>
      <c r="C33" s="2"/>
      <c r="D33" s="2"/>
      <c r="E33" s="2"/>
      <c r="F33" s="2"/>
      <c r="G33" s="2"/>
    </row>
  </sheetData>
  <sortState xmlns:xlrd2="http://schemas.microsoft.com/office/spreadsheetml/2017/richdata2" ref="A2:G33">
    <sortCondition ref="G1:G33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4F3B7-82EF-4C1C-B914-CED46755B884}">
  <dimension ref="A1:G33"/>
  <sheetViews>
    <sheetView workbookViewId="0">
      <selection activeCell="I19" sqref="I19"/>
    </sheetView>
  </sheetViews>
  <sheetFormatPr baseColWidth="10" defaultRowHeight="14.4" x14ac:dyDescent="0.3"/>
  <sheetData>
    <row r="1" spans="1:7" ht="28.8" x14ac:dyDescent="0.3">
      <c r="A1" s="1" t="s">
        <v>423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 x14ac:dyDescent="0.3">
      <c r="A2" s="2" t="s">
        <v>423</v>
      </c>
      <c r="B2" s="2" t="s">
        <v>344</v>
      </c>
      <c r="C2" s="2" t="s">
        <v>345</v>
      </c>
      <c r="D2" s="2" t="s">
        <v>346</v>
      </c>
      <c r="E2" s="2" t="s">
        <v>27</v>
      </c>
      <c r="F2" s="2" t="str">
        <f>"00:29.54"</f>
        <v>00:29.54</v>
      </c>
      <c r="G2" s="2" t="str">
        <f>"1"</f>
        <v>1</v>
      </c>
    </row>
    <row r="3" spans="1:7" x14ac:dyDescent="0.3">
      <c r="A3" s="2" t="s">
        <v>423</v>
      </c>
      <c r="B3" s="2" t="s">
        <v>353</v>
      </c>
      <c r="C3" s="2" t="s">
        <v>354</v>
      </c>
      <c r="D3" s="2" t="s">
        <v>355</v>
      </c>
      <c r="E3" s="2" t="s">
        <v>27</v>
      </c>
      <c r="F3" s="2" t="str">
        <f>"00:30.35"</f>
        <v>00:30.35</v>
      </c>
      <c r="G3" s="2" t="str">
        <f>"2"</f>
        <v>2</v>
      </c>
    </row>
    <row r="4" spans="1:7" x14ac:dyDescent="0.3">
      <c r="A4" s="2" t="s">
        <v>423</v>
      </c>
      <c r="B4" s="2" t="s">
        <v>266</v>
      </c>
      <c r="C4" s="2" t="s">
        <v>267</v>
      </c>
      <c r="D4" s="2" t="s">
        <v>268</v>
      </c>
      <c r="E4" s="2" t="s">
        <v>27</v>
      </c>
      <c r="F4" s="2" t="str">
        <f>"00:32.33"</f>
        <v>00:32.33</v>
      </c>
      <c r="G4" s="2" t="str">
        <f>"3"</f>
        <v>3</v>
      </c>
    </row>
    <row r="5" spans="1:7" x14ac:dyDescent="0.3">
      <c r="A5" s="2" t="s">
        <v>423</v>
      </c>
      <c r="B5" s="2" t="s">
        <v>147</v>
      </c>
      <c r="C5" s="2" t="s">
        <v>148</v>
      </c>
      <c r="D5" s="2" t="s">
        <v>149</v>
      </c>
      <c r="E5" s="2" t="s">
        <v>27</v>
      </c>
      <c r="F5" s="2" t="str">
        <f>"00:32.94"</f>
        <v>00:32.94</v>
      </c>
      <c r="G5" s="2" t="str">
        <f>"4"</f>
        <v>4</v>
      </c>
    </row>
    <row r="6" spans="1:7" x14ac:dyDescent="0.3">
      <c r="A6" s="2" t="s">
        <v>423</v>
      </c>
      <c r="B6" s="2" t="s">
        <v>430</v>
      </c>
      <c r="C6" s="2" t="s">
        <v>431</v>
      </c>
      <c r="D6" s="2" t="s">
        <v>236</v>
      </c>
      <c r="E6" s="2" t="s">
        <v>27</v>
      </c>
      <c r="F6" s="2" t="str">
        <f>"00:33.00"</f>
        <v>00:33.00</v>
      </c>
      <c r="G6" s="2" t="str">
        <f>"5"</f>
        <v>5</v>
      </c>
    </row>
    <row r="7" spans="1:7" x14ac:dyDescent="0.3">
      <c r="A7" s="2" t="s">
        <v>423</v>
      </c>
      <c r="B7" s="2" t="s">
        <v>413</v>
      </c>
      <c r="C7" s="2" t="s">
        <v>414</v>
      </c>
      <c r="D7" s="2" t="s">
        <v>415</v>
      </c>
      <c r="E7" s="2" t="s">
        <v>27</v>
      </c>
      <c r="F7" s="2" t="str">
        <f>"00:34.96"</f>
        <v>00:34.96</v>
      </c>
      <c r="G7" s="2" t="str">
        <f>"6"</f>
        <v>6</v>
      </c>
    </row>
    <row r="8" spans="1:7" x14ac:dyDescent="0.3">
      <c r="A8" s="2" t="s">
        <v>423</v>
      </c>
      <c r="B8" s="2" t="s">
        <v>427</v>
      </c>
      <c r="C8" s="2" t="s">
        <v>428</v>
      </c>
      <c r="D8" s="2" t="s">
        <v>429</v>
      </c>
      <c r="E8" s="2" t="s">
        <v>27</v>
      </c>
      <c r="F8" s="2" t="str">
        <f>"00:36.08"</f>
        <v>00:36.08</v>
      </c>
      <c r="G8" s="2" t="str">
        <f>"7"</f>
        <v>7</v>
      </c>
    </row>
    <row r="9" spans="1:7" x14ac:dyDescent="0.3">
      <c r="A9" s="2" t="s">
        <v>423</v>
      </c>
      <c r="B9" s="2" t="s">
        <v>55</v>
      </c>
      <c r="C9" s="2" t="s">
        <v>56</v>
      </c>
      <c r="D9" s="2" t="s">
        <v>57</v>
      </c>
      <c r="E9" s="2" t="s">
        <v>27</v>
      </c>
      <c r="F9" s="2" t="str">
        <f>"00:40.25"</f>
        <v>00:40.25</v>
      </c>
      <c r="G9" s="2" t="str">
        <f>"8"</f>
        <v>8</v>
      </c>
    </row>
    <row r="10" spans="1:7" x14ac:dyDescent="0.3">
      <c r="A10" s="2" t="s">
        <v>423</v>
      </c>
      <c r="B10" s="2" t="s">
        <v>46</v>
      </c>
      <c r="C10" s="2" t="s">
        <v>47</v>
      </c>
      <c r="D10" s="2" t="s">
        <v>48</v>
      </c>
      <c r="E10" s="2" t="s">
        <v>27</v>
      </c>
      <c r="F10" s="2" t="str">
        <f>"00:44.34"</f>
        <v>00:44.34</v>
      </c>
      <c r="G10" s="2" t="str">
        <f>"9"</f>
        <v>9</v>
      </c>
    </row>
    <row r="11" spans="1:7" x14ac:dyDescent="0.3">
      <c r="A11" s="2"/>
      <c r="B11" s="2"/>
      <c r="C11" s="2"/>
      <c r="D11" s="2"/>
      <c r="E11" s="2"/>
      <c r="F11" s="2"/>
      <c r="G11" s="2"/>
    </row>
    <row r="12" spans="1:7" x14ac:dyDescent="0.3">
      <c r="A12" s="2"/>
      <c r="B12" s="2"/>
      <c r="C12" s="2"/>
      <c r="D12" s="2"/>
      <c r="E12" s="2"/>
      <c r="F12" s="2"/>
      <c r="G12" s="2"/>
    </row>
    <row r="13" spans="1:7" x14ac:dyDescent="0.3">
      <c r="A13" s="2"/>
      <c r="B13" s="2"/>
      <c r="C13" s="2"/>
      <c r="D13" s="2"/>
      <c r="E13" s="2"/>
      <c r="F13" s="2"/>
      <c r="G13" s="2"/>
    </row>
    <row r="14" spans="1:7" x14ac:dyDescent="0.3">
      <c r="A14" s="2"/>
      <c r="B14" s="2"/>
      <c r="C14" s="2"/>
      <c r="D14" s="2"/>
      <c r="E14" s="2"/>
      <c r="F14" s="2"/>
      <c r="G14" s="2"/>
    </row>
    <row r="15" spans="1:7" x14ac:dyDescent="0.3">
      <c r="A15" s="2"/>
      <c r="B15" s="2"/>
      <c r="C15" s="2"/>
      <c r="D15" s="2"/>
      <c r="E15" s="2"/>
      <c r="F15" s="2"/>
      <c r="G15" s="2"/>
    </row>
    <row r="16" spans="1:7" x14ac:dyDescent="0.3">
      <c r="A16" s="2"/>
      <c r="B16" s="2"/>
      <c r="C16" s="2"/>
      <c r="D16" s="2"/>
      <c r="E16" s="2"/>
      <c r="F16" s="2"/>
      <c r="G16" s="2"/>
    </row>
    <row r="17" spans="1:7" x14ac:dyDescent="0.3">
      <c r="A17" s="2"/>
      <c r="B17" s="2"/>
      <c r="C17" s="2"/>
      <c r="D17" s="2"/>
      <c r="E17" s="2"/>
      <c r="F17" s="2"/>
      <c r="G17" s="2"/>
    </row>
    <row r="18" spans="1:7" x14ac:dyDescent="0.3">
      <c r="A18" s="2"/>
      <c r="B18" s="2"/>
      <c r="C18" s="2"/>
      <c r="D18" s="2"/>
      <c r="E18" s="2"/>
      <c r="F18" s="2"/>
      <c r="G18" s="2"/>
    </row>
    <row r="19" spans="1:7" x14ac:dyDescent="0.3">
      <c r="A19" s="2"/>
      <c r="B19" s="2"/>
      <c r="C19" s="2"/>
      <c r="D19" s="2"/>
      <c r="E19" s="2"/>
      <c r="F19" s="2"/>
      <c r="G19" s="2"/>
    </row>
    <row r="20" spans="1:7" x14ac:dyDescent="0.3">
      <c r="A20" s="2"/>
      <c r="B20" s="2"/>
      <c r="C20" s="2"/>
      <c r="D20" s="2"/>
      <c r="E20" s="2"/>
      <c r="F20" s="2"/>
      <c r="G20" s="2"/>
    </row>
    <row r="21" spans="1:7" x14ac:dyDescent="0.3">
      <c r="A21" s="2"/>
      <c r="B21" s="2"/>
      <c r="C21" s="2"/>
      <c r="D21" s="2"/>
      <c r="E21" s="2"/>
      <c r="F21" s="2"/>
      <c r="G21" s="2"/>
    </row>
    <row r="22" spans="1:7" x14ac:dyDescent="0.3">
      <c r="A22" s="2"/>
      <c r="B22" s="2"/>
      <c r="C22" s="2"/>
      <c r="D22" s="2"/>
      <c r="E22" s="2"/>
      <c r="F22" s="2"/>
      <c r="G22" s="2"/>
    </row>
    <row r="23" spans="1:7" x14ac:dyDescent="0.3">
      <c r="A23" s="2"/>
      <c r="B23" s="2"/>
      <c r="C23" s="2"/>
      <c r="D23" s="2"/>
      <c r="E23" s="2"/>
      <c r="F23" s="2"/>
      <c r="G23" s="2"/>
    </row>
    <row r="24" spans="1:7" x14ac:dyDescent="0.3">
      <c r="A24" s="2"/>
      <c r="B24" s="2"/>
      <c r="C24" s="2"/>
      <c r="D24" s="2"/>
      <c r="E24" s="2"/>
      <c r="F24" s="2"/>
      <c r="G24" s="2"/>
    </row>
    <row r="25" spans="1:7" x14ac:dyDescent="0.3">
      <c r="A25" s="2"/>
      <c r="B25" s="2"/>
      <c r="C25" s="2"/>
      <c r="D25" s="2"/>
      <c r="E25" s="2"/>
      <c r="F25" s="2"/>
      <c r="G25" s="2"/>
    </row>
    <row r="26" spans="1:7" x14ac:dyDescent="0.3">
      <c r="A26" s="2"/>
      <c r="B26" s="2"/>
      <c r="C26" s="2"/>
      <c r="D26" s="2"/>
      <c r="E26" s="2"/>
      <c r="F26" s="2"/>
      <c r="G26" s="2"/>
    </row>
    <row r="27" spans="1:7" x14ac:dyDescent="0.3">
      <c r="A27" s="2"/>
      <c r="B27" s="2"/>
      <c r="C27" s="2"/>
      <c r="D27" s="2"/>
      <c r="E27" s="2"/>
      <c r="F27" s="2"/>
      <c r="G27" s="2"/>
    </row>
    <row r="28" spans="1:7" x14ac:dyDescent="0.3">
      <c r="A28" s="2"/>
      <c r="B28" s="2"/>
      <c r="C28" s="2"/>
      <c r="D28" s="2"/>
      <c r="E28" s="2"/>
      <c r="F28" s="2"/>
      <c r="G28" s="2"/>
    </row>
    <row r="29" spans="1:7" x14ac:dyDescent="0.3">
      <c r="A29" s="2"/>
      <c r="B29" s="2"/>
      <c r="C29" s="2"/>
      <c r="D29" s="2"/>
      <c r="E29" s="2"/>
      <c r="F29" s="2"/>
      <c r="G29" s="2"/>
    </row>
    <row r="30" spans="1:7" x14ac:dyDescent="0.3">
      <c r="A30" s="2"/>
      <c r="B30" s="2"/>
      <c r="C30" s="2"/>
      <c r="D30" s="2"/>
      <c r="E30" s="2"/>
      <c r="F30" s="2"/>
      <c r="G30" s="2"/>
    </row>
    <row r="31" spans="1:7" x14ac:dyDescent="0.3">
      <c r="A31" s="2"/>
      <c r="B31" s="2"/>
      <c r="C31" s="2"/>
      <c r="D31" s="2"/>
      <c r="E31" s="2"/>
      <c r="F31" s="2"/>
      <c r="G31" s="2"/>
    </row>
    <row r="32" spans="1:7" x14ac:dyDescent="0.3">
      <c r="A32" s="2"/>
      <c r="B32" s="2"/>
      <c r="C32" s="2"/>
      <c r="D32" s="2"/>
      <c r="E32" s="2"/>
      <c r="F32" s="2"/>
      <c r="G32" s="2"/>
    </row>
    <row r="33" spans="1:7" x14ac:dyDescent="0.3">
      <c r="A33" s="2"/>
      <c r="B33" s="2"/>
      <c r="C33" s="2"/>
      <c r="D33" s="2"/>
      <c r="E33" s="2"/>
      <c r="F33" s="2"/>
      <c r="G33" s="2"/>
    </row>
  </sheetData>
  <sortState xmlns:xlrd2="http://schemas.microsoft.com/office/spreadsheetml/2017/richdata2" ref="A2:G33">
    <sortCondition ref="G1:G33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5914-2075-4D02-B54C-4A46426A4ADC}">
  <dimension ref="A1:G9"/>
  <sheetViews>
    <sheetView workbookViewId="0">
      <selection activeCell="I18" sqref="I17:I18"/>
    </sheetView>
  </sheetViews>
  <sheetFormatPr baseColWidth="10" defaultRowHeight="14.4" x14ac:dyDescent="0.3"/>
  <sheetData>
    <row r="1" spans="1:7" ht="28.8" x14ac:dyDescent="0.3">
      <c r="A1" s="1" t="s">
        <v>432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 x14ac:dyDescent="0.3">
      <c r="A2" s="2" t="s">
        <v>432</v>
      </c>
      <c r="B2" s="2" t="s">
        <v>377</v>
      </c>
      <c r="C2" s="2" t="s">
        <v>376</v>
      </c>
      <c r="D2" s="2" t="s">
        <v>39</v>
      </c>
      <c r="E2" s="2" t="s">
        <v>8</v>
      </c>
      <c r="F2" s="2" t="str">
        <f>"00:58.61"</f>
        <v>00:58.61</v>
      </c>
      <c r="G2" s="2" t="str">
        <f>"1"</f>
        <v>1</v>
      </c>
    </row>
    <row r="3" spans="1:7" x14ac:dyDescent="0.3">
      <c r="A3" s="2" t="s">
        <v>432</v>
      </c>
      <c r="B3" s="2" t="s">
        <v>365</v>
      </c>
      <c r="C3" s="2" t="s">
        <v>366</v>
      </c>
      <c r="D3" s="2" t="s">
        <v>367</v>
      </c>
      <c r="E3" s="2" t="s">
        <v>8</v>
      </c>
      <c r="F3" s="2" t="str">
        <f>"01:00.58"</f>
        <v>01:00.58</v>
      </c>
      <c r="G3" s="2" t="str">
        <f>"2"</f>
        <v>2</v>
      </c>
    </row>
    <row r="4" spans="1:7" x14ac:dyDescent="0.3">
      <c r="A4" s="2" t="s">
        <v>432</v>
      </c>
      <c r="B4" s="2" t="s">
        <v>401</v>
      </c>
      <c r="C4" s="2" t="s">
        <v>402</v>
      </c>
      <c r="D4" s="2" t="s">
        <v>403</v>
      </c>
      <c r="E4" s="2" t="s">
        <v>8</v>
      </c>
      <c r="F4" s="2" t="str">
        <f>"01:02.81"</f>
        <v>01:02.81</v>
      </c>
      <c r="G4" s="2" t="str">
        <f>"3"</f>
        <v>3</v>
      </c>
    </row>
    <row r="5" spans="1:7" x14ac:dyDescent="0.3">
      <c r="A5" s="2" t="s">
        <v>432</v>
      </c>
      <c r="B5" s="2" t="s">
        <v>231</v>
      </c>
      <c r="C5" s="2" t="s">
        <v>232</v>
      </c>
      <c r="D5" s="2" t="s">
        <v>233</v>
      </c>
      <c r="E5" s="2" t="s">
        <v>8</v>
      </c>
      <c r="F5" s="2" t="str">
        <f>"01:03.99"</f>
        <v>01:03.99</v>
      </c>
      <c r="G5" s="2" t="str">
        <f>"4"</f>
        <v>4</v>
      </c>
    </row>
    <row r="6" spans="1:7" x14ac:dyDescent="0.3">
      <c r="A6" s="2" t="s">
        <v>432</v>
      </c>
      <c r="B6" s="2" t="s">
        <v>368</v>
      </c>
      <c r="C6" s="2" t="s">
        <v>369</v>
      </c>
      <c r="D6" s="2" t="s">
        <v>370</v>
      </c>
      <c r="E6" s="2" t="s">
        <v>8</v>
      </c>
      <c r="F6" s="2" t="str">
        <f>"01:05.84"</f>
        <v>01:05.84</v>
      </c>
      <c r="G6" s="2" t="str">
        <f>"5"</f>
        <v>5</v>
      </c>
    </row>
    <row r="7" spans="1:7" x14ac:dyDescent="0.3">
      <c r="A7" s="2"/>
      <c r="B7" s="2"/>
      <c r="C7" s="2"/>
      <c r="D7" s="2"/>
      <c r="E7" s="2"/>
      <c r="F7" s="2"/>
      <c r="G7" s="2"/>
    </row>
    <row r="8" spans="1:7" x14ac:dyDescent="0.3">
      <c r="A8" s="2"/>
      <c r="B8" s="2"/>
      <c r="C8" s="2"/>
      <c r="D8" s="2"/>
      <c r="E8" s="2"/>
      <c r="F8" s="2"/>
      <c r="G8" s="2"/>
    </row>
    <row r="9" spans="1:7" x14ac:dyDescent="0.3">
      <c r="A9" s="2"/>
      <c r="B9" s="2"/>
      <c r="C9" s="2"/>
      <c r="D9" s="2"/>
      <c r="E9" s="2"/>
      <c r="F9" s="2"/>
      <c r="G9" s="2"/>
    </row>
  </sheetData>
  <sortState xmlns:xlrd2="http://schemas.microsoft.com/office/spreadsheetml/2017/richdata2" ref="A2:G9">
    <sortCondition ref="G1:G9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3335C-2677-4960-ABFF-0710CB60D116}">
  <dimension ref="A1:G9"/>
  <sheetViews>
    <sheetView workbookViewId="0">
      <selection activeCell="I9" sqref="I9"/>
    </sheetView>
  </sheetViews>
  <sheetFormatPr baseColWidth="10" defaultRowHeight="14.4" x14ac:dyDescent="0.3"/>
  <sheetData>
    <row r="1" spans="1:7" ht="28.8" x14ac:dyDescent="0.3">
      <c r="A1" s="1" t="s">
        <v>432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 x14ac:dyDescent="0.3">
      <c r="A2" s="2" t="s">
        <v>432</v>
      </c>
      <c r="B2" s="2" t="s">
        <v>430</v>
      </c>
      <c r="C2" s="2" t="s">
        <v>431</v>
      </c>
      <c r="D2" s="2" t="s">
        <v>236</v>
      </c>
      <c r="E2" s="2" t="s">
        <v>27</v>
      </c>
      <c r="F2" s="2" t="str">
        <f>"01:20.87"</f>
        <v>01:20.87</v>
      </c>
      <c r="G2" s="2" t="str">
        <f>"1"</f>
        <v>1</v>
      </c>
    </row>
    <row r="3" spans="1:7" x14ac:dyDescent="0.3">
      <c r="A3" s="2" t="s">
        <v>432</v>
      </c>
      <c r="B3" s="2" t="s">
        <v>427</v>
      </c>
      <c r="C3" s="2" t="s">
        <v>428</v>
      </c>
      <c r="D3" s="2" t="s">
        <v>429</v>
      </c>
      <c r="E3" s="2" t="s">
        <v>27</v>
      </c>
      <c r="F3" s="2" t="str">
        <f>"01:25.71"</f>
        <v>01:25.71</v>
      </c>
      <c r="G3" s="2" t="str">
        <f>"2"</f>
        <v>2</v>
      </c>
    </row>
    <row r="5" spans="1:7" x14ac:dyDescent="0.3">
      <c r="A5" s="2"/>
      <c r="B5" s="2"/>
      <c r="C5" s="2"/>
      <c r="D5" s="2"/>
      <c r="E5" s="2"/>
      <c r="F5" s="2"/>
      <c r="G5" s="2"/>
    </row>
    <row r="6" spans="1:7" x14ac:dyDescent="0.3">
      <c r="A6" s="2"/>
      <c r="B6" s="2"/>
      <c r="C6" s="2"/>
      <c r="D6" s="2"/>
      <c r="E6" s="2"/>
      <c r="F6" s="2"/>
      <c r="G6" s="2"/>
    </row>
    <row r="7" spans="1:7" x14ac:dyDescent="0.3">
      <c r="A7" s="2"/>
      <c r="B7" s="2"/>
      <c r="C7" s="2"/>
      <c r="D7" s="2"/>
      <c r="E7" s="2"/>
      <c r="F7" s="2"/>
      <c r="G7" s="2"/>
    </row>
    <row r="8" spans="1:7" x14ac:dyDescent="0.3">
      <c r="A8" s="2"/>
      <c r="B8" s="2"/>
      <c r="C8" s="2"/>
      <c r="D8" s="2"/>
      <c r="E8" s="2"/>
      <c r="F8" s="2"/>
      <c r="G8" s="2"/>
    </row>
    <row r="9" spans="1:7" x14ac:dyDescent="0.3">
      <c r="A9" s="2"/>
      <c r="B9" s="2"/>
      <c r="C9" s="2"/>
      <c r="D9" s="2"/>
      <c r="E9" s="2"/>
      <c r="F9" s="2"/>
      <c r="G9" s="2"/>
    </row>
  </sheetData>
  <sortState xmlns:xlrd2="http://schemas.microsoft.com/office/spreadsheetml/2017/richdata2" ref="A1:G9">
    <sortCondition ref="G1:G9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7CE7-222A-4818-BFD1-7F9AB854AD3A}">
  <dimension ref="A1:G8"/>
  <sheetViews>
    <sheetView workbookViewId="0">
      <selection activeCell="G13" sqref="G13"/>
    </sheetView>
  </sheetViews>
  <sheetFormatPr baseColWidth="10" defaultRowHeight="14.4" x14ac:dyDescent="0.3"/>
  <sheetData>
    <row r="1" spans="1:7" ht="28.8" x14ac:dyDescent="0.3">
      <c r="A1" s="1" t="s">
        <v>433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 x14ac:dyDescent="0.3">
      <c r="A2" s="2" t="s">
        <v>433</v>
      </c>
      <c r="B2" s="2" t="s">
        <v>434</v>
      </c>
      <c r="C2" s="2" t="s">
        <v>435</v>
      </c>
      <c r="D2" s="2" t="s">
        <v>125</v>
      </c>
      <c r="E2" s="2" t="s">
        <v>8</v>
      </c>
      <c r="F2" s="2" t="str">
        <f>"02:10.05"</f>
        <v>02:10.05</v>
      </c>
      <c r="G2" s="2" t="str">
        <f>"1"</f>
        <v>1</v>
      </c>
    </row>
    <row r="3" spans="1:7" ht="28.8" x14ac:dyDescent="0.3">
      <c r="A3" s="2" t="s">
        <v>433</v>
      </c>
      <c r="B3" s="2" t="s">
        <v>347</v>
      </c>
      <c r="C3" s="2" t="s">
        <v>348</v>
      </c>
      <c r="D3" s="2" t="s">
        <v>72</v>
      </c>
      <c r="E3" s="2" t="s">
        <v>8</v>
      </c>
      <c r="F3" s="2" t="str">
        <f>"02:15.06"</f>
        <v>02:15.06</v>
      </c>
      <c r="G3" s="2" t="str">
        <f>"2"</f>
        <v>2</v>
      </c>
    </row>
    <row r="4" spans="1:7" x14ac:dyDescent="0.3">
      <c r="A4" s="2" t="s">
        <v>433</v>
      </c>
      <c r="B4" s="2" t="s">
        <v>436</v>
      </c>
      <c r="C4" s="2" t="s">
        <v>437</v>
      </c>
      <c r="D4" s="2" t="s">
        <v>218</v>
      </c>
      <c r="E4" s="2" t="s">
        <v>8</v>
      </c>
      <c r="F4" s="2" t="str">
        <f>"02:28.78"</f>
        <v>02:28.78</v>
      </c>
      <c r="G4" s="2" t="str">
        <f>"3"</f>
        <v>3</v>
      </c>
    </row>
    <row r="5" spans="1:7" ht="28.8" x14ac:dyDescent="0.3">
      <c r="A5" s="2" t="s">
        <v>433</v>
      </c>
      <c r="B5" s="2" t="s">
        <v>356</v>
      </c>
      <c r="C5" s="2" t="s">
        <v>357</v>
      </c>
      <c r="D5" s="2" t="s">
        <v>358</v>
      </c>
      <c r="E5" s="2" t="s">
        <v>8</v>
      </c>
      <c r="F5" s="2" t="str">
        <f>"02:32.94"</f>
        <v>02:32.94</v>
      </c>
      <c r="G5" s="2" t="str">
        <f>"4"</f>
        <v>4</v>
      </c>
    </row>
    <row r="6" spans="1:7" x14ac:dyDescent="0.3">
      <c r="A6" s="2"/>
      <c r="B6" s="2"/>
      <c r="C6" s="2"/>
      <c r="D6" s="2"/>
      <c r="E6" s="2"/>
      <c r="F6" s="2"/>
      <c r="G6" s="2"/>
    </row>
    <row r="7" spans="1:7" x14ac:dyDescent="0.3">
      <c r="A7" s="2"/>
      <c r="B7" s="2"/>
      <c r="C7" s="2"/>
      <c r="D7" s="2"/>
      <c r="E7" s="2"/>
      <c r="F7" s="2"/>
      <c r="G7" s="2"/>
    </row>
    <row r="8" spans="1:7" x14ac:dyDescent="0.3">
      <c r="A8" s="2"/>
      <c r="B8" s="2"/>
      <c r="C8" s="2"/>
      <c r="D8" s="2"/>
      <c r="E8" s="2"/>
      <c r="F8" s="2"/>
      <c r="G8" s="2"/>
    </row>
  </sheetData>
  <autoFilter ref="E1:E8" xr:uid="{D49A7CE7-222A-4818-BFD1-7F9AB854AD3A}"/>
  <sortState xmlns:xlrd2="http://schemas.microsoft.com/office/spreadsheetml/2017/richdata2" ref="A2:G8">
    <sortCondition ref="G1:G8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94560-4C6A-48BC-821F-EE581050A938}">
  <dimension ref="A1:G8"/>
  <sheetViews>
    <sheetView workbookViewId="0">
      <selection activeCell="D17" sqref="D17"/>
    </sheetView>
  </sheetViews>
  <sheetFormatPr baseColWidth="10" defaultRowHeight="14.4" x14ac:dyDescent="0.3"/>
  <sheetData>
    <row r="1" spans="1:7" ht="28.8" x14ac:dyDescent="0.3">
      <c r="A1" s="1" t="s">
        <v>433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 x14ac:dyDescent="0.3">
      <c r="A2" s="2" t="s">
        <v>433</v>
      </c>
      <c r="B2" s="2" t="s">
        <v>24</v>
      </c>
      <c r="C2" s="2" t="s">
        <v>25</v>
      </c>
      <c r="D2" s="2" t="s">
        <v>26</v>
      </c>
      <c r="E2" s="2" t="s">
        <v>27</v>
      </c>
      <c r="F2" s="2" t="str">
        <f>"02:44.25"</f>
        <v>02:44.25</v>
      </c>
      <c r="G2" s="2" t="str">
        <f>"1"</f>
        <v>1</v>
      </c>
    </row>
    <row r="3" spans="1:7" x14ac:dyDescent="0.3">
      <c r="A3" s="2" t="s">
        <v>433</v>
      </c>
      <c r="B3" s="2" t="s">
        <v>119</v>
      </c>
      <c r="C3" s="2" t="s">
        <v>120</v>
      </c>
      <c r="D3" s="2" t="s">
        <v>121</v>
      </c>
      <c r="E3" s="2" t="s">
        <v>27</v>
      </c>
      <c r="F3" s="2" t="str">
        <f>"02:57.86"</f>
        <v>02:57.86</v>
      </c>
      <c r="G3" s="2" t="str">
        <f>"2"</f>
        <v>2</v>
      </c>
    </row>
    <row r="5" spans="1:7" x14ac:dyDescent="0.3">
      <c r="A5" s="2"/>
      <c r="B5" s="2"/>
      <c r="C5" s="2"/>
      <c r="D5" s="2"/>
      <c r="E5" s="2"/>
      <c r="F5" s="2"/>
      <c r="G5" s="2"/>
    </row>
    <row r="6" spans="1:7" x14ac:dyDescent="0.3">
      <c r="A6" s="2"/>
      <c r="B6" s="2"/>
      <c r="C6" s="2"/>
      <c r="D6" s="2"/>
      <c r="E6" s="2"/>
      <c r="F6" s="2"/>
      <c r="G6" s="2"/>
    </row>
    <row r="7" spans="1:7" x14ac:dyDescent="0.3">
      <c r="A7" s="2"/>
      <c r="B7" s="2"/>
      <c r="C7" s="2"/>
      <c r="D7" s="2"/>
      <c r="E7" s="2"/>
      <c r="F7" s="2"/>
      <c r="G7" s="2"/>
    </row>
    <row r="8" spans="1:7" x14ac:dyDescent="0.3">
      <c r="A8" s="2"/>
      <c r="B8" s="2"/>
      <c r="C8" s="2"/>
      <c r="D8" s="2"/>
      <c r="E8" s="2"/>
      <c r="F8" s="2"/>
      <c r="G8" s="2"/>
    </row>
  </sheetData>
  <autoFilter ref="E1:E8" xr:uid="{6A594560-4C6A-48BC-821F-EE581050A938}"/>
  <sortState xmlns:xlrd2="http://schemas.microsoft.com/office/spreadsheetml/2017/richdata2" ref="A1:G8">
    <sortCondition ref="G1:G8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247E5-59DB-4614-8046-212481053666}">
  <dimension ref="A1:G29"/>
  <sheetViews>
    <sheetView workbookViewId="0">
      <selection activeCell="K12" sqref="K12"/>
    </sheetView>
  </sheetViews>
  <sheetFormatPr baseColWidth="10" defaultRowHeight="14.4" x14ac:dyDescent="0.3"/>
  <cols>
    <col min="1" max="1" width="10.6640625" bestFit="1" customWidth="1"/>
    <col min="2" max="2" width="11.33203125" bestFit="1" customWidth="1"/>
    <col min="3" max="3" width="15.33203125" bestFit="1" customWidth="1"/>
    <col min="4" max="4" width="9.33203125" bestFit="1" customWidth="1"/>
    <col min="5" max="5" width="9.44140625" bestFit="1" customWidth="1"/>
    <col min="6" max="6" width="8.109375" bestFit="1" customWidth="1"/>
    <col min="7" max="7" width="5.6640625" bestFit="1" customWidth="1"/>
  </cols>
  <sheetData>
    <row r="1" spans="1:7" ht="28.8" x14ac:dyDescent="0.3">
      <c r="A1" s="1" t="s">
        <v>438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 x14ac:dyDescent="0.3">
      <c r="A2" s="2" t="s">
        <v>438</v>
      </c>
      <c r="B2" s="2" t="s">
        <v>377</v>
      </c>
      <c r="C2" s="2" t="s">
        <v>376</v>
      </c>
      <c r="D2" s="2" t="s">
        <v>39</v>
      </c>
      <c r="E2" s="2" t="s">
        <v>8</v>
      </c>
      <c r="F2" s="2" t="str">
        <f>"01:00.53"</f>
        <v>01:00.53</v>
      </c>
      <c r="G2" s="2" t="str">
        <f>"1"</f>
        <v>1</v>
      </c>
    </row>
    <row r="3" spans="1:7" x14ac:dyDescent="0.3">
      <c r="A3" s="2" t="s">
        <v>438</v>
      </c>
      <c r="B3" s="2" t="s">
        <v>231</v>
      </c>
      <c r="C3" s="2" t="s">
        <v>232</v>
      </c>
      <c r="D3" s="2" t="s">
        <v>233</v>
      </c>
      <c r="E3" s="2" t="s">
        <v>8</v>
      </c>
      <c r="F3" s="2" t="str">
        <f>"01:02.66"</f>
        <v>01:02.66</v>
      </c>
      <c r="G3" s="2" t="str">
        <f>"2"</f>
        <v>2</v>
      </c>
    </row>
    <row r="4" spans="1:7" x14ac:dyDescent="0.3">
      <c r="A4" s="2" t="s">
        <v>438</v>
      </c>
      <c r="B4" s="2" t="s">
        <v>73</v>
      </c>
      <c r="C4" s="2" t="s">
        <v>74</v>
      </c>
      <c r="D4" s="2" t="s">
        <v>75</v>
      </c>
      <c r="E4" s="2" t="s">
        <v>8</v>
      </c>
      <c r="F4" s="2" t="str">
        <f>"01:03.03"</f>
        <v>01:03.03</v>
      </c>
      <c r="G4" s="2" t="str">
        <f>"3"</f>
        <v>3</v>
      </c>
    </row>
    <row r="5" spans="1:7" x14ac:dyDescent="0.3">
      <c r="A5" s="2" t="s">
        <v>438</v>
      </c>
      <c r="B5" s="2" t="s">
        <v>383</v>
      </c>
      <c r="C5" s="2" t="s">
        <v>384</v>
      </c>
      <c r="D5" s="2" t="s">
        <v>385</v>
      </c>
      <c r="E5" s="2" t="s">
        <v>8</v>
      </c>
      <c r="F5" s="2" t="str">
        <f>"01:03.40"</f>
        <v>01:03.40</v>
      </c>
      <c r="G5" s="2" t="str">
        <f>"4"</f>
        <v>4</v>
      </c>
    </row>
    <row r="6" spans="1:7" x14ac:dyDescent="0.3">
      <c r="A6" s="2" t="s">
        <v>438</v>
      </c>
      <c r="B6" s="2" t="s">
        <v>365</v>
      </c>
      <c r="C6" s="2" t="s">
        <v>366</v>
      </c>
      <c r="D6" s="2" t="s">
        <v>367</v>
      </c>
      <c r="E6" s="2" t="s">
        <v>8</v>
      </c>
      <c r="F6" s="2" t="str">
        <f>"01:03.49"</f>
        <v>01:03.49</v>
      </c>
      <c r="G6" s="2" t="str">
        <f>"5"</f>
        <v>5</v>
      </c>
    </row>
    <row r="7" spans="1:7" x14ac:dyDescent="0.3">
      <c r="A7" s="2" t="s">
        <v>438</v>
      </c>
      <c r="B7" s="2" t="s">
        <v>388</v>
      </c>
      <c r="C7" s="2" t="s">
        <v>389</v>
      </c>
      <c r="D7" s="2" t="s">
        <v>390</v>
      </c>
      <c r="E7" s="2" t="s">
        <v>8</v>
      </c>
      <c r="F7" s="2" t="str">
        <f>"01:04.66"</f>
        <v>01:04.66</v>
      </c>
      <c r="G7" s="2" t="str">
        <f>"6"</f>
        <v>6</v>
      </c>
    </row>
    <row r="8" spans="1:7" x14ac:dyDescent="0.3">
      <c r="A8" s="2" t="s">
        <v>438</v>
      </c>
      <c r="B8" s="2" t="s">
        <v>424</v>
      </c>
      <c r="C8" s="2" t="s">
        <v>425</v>
      </c>
      <c r="D8" s="2" t="s">
        <v>426</v>
      </c>
      <c r="E8" s="2" t="s">
        <v>8</v>
      </c>
      <c r="F8" s="2" t="str">
        <f>"01:09.03"</f>
        <v>01:09.03</v>
      </c>
      <c r="G8" s="2" t="str">
        <f>"7"</f>
        <v>7</v>
      </c>
    </row>
    <row r="9" spans="1:7" x14ac:dyDescent="0.3">
      <c r="A9" s="2" t="s">
        <v>438</v>
      </c>
      <c r="B9" s="2" t="s">
        <v>368</v>
      </c>
      <c r="C9" s="2" t="s">
        <v>369</v>
      </c>
      <c r="D9" s="2" t="s">
        <v>370</v>
      </c>
      <c r="E9" s="2" t="s">
        <v>8</v>
      </c>
      <c r="F9" s="2" t="str">
        <f>"01:09.94"</f>
        <v>01:09.94</v>
      </c>
      <c r="G9" s="2" t="str">
        <f>"8"</f>
        <v>8</v>
      </c>
    </row>
    <row r="10" spans="1:7" x14ac:dyDescent="0.3">
      <c r="A10" s="2" t="s">
        <v>438</v>
      </c>
      <c r="B10" s="2" t="s">
        <v>12</v>
      </c>
      <c r="C10" s="2" t="s">
        <v>13</v>
      </c>
      <c r="D10" s="2" t="s">
        <v>14</v>
      </c>
      <c r="E10" s="2" t="s">
        <v>8</v>
      </c>
      <c r="F10" s="2" t="str">
        <f>"01:11.06"</f>
        <v>01:11.06</v>
      </c>
      <c r="G10" s="2" t="str">
        <f>"9"</f>
        <v>9</v>
      </c>
    </row>
    <row r="11" spans="1:7" x14ac:dyDescent="0.3">
      <c r="A11" s="2" t="s">
        <v>438</v>
      </c>
      <c r="B11" s="2" t="s">
        <v>386</v>
      </c>
      <c r="C11" s="2" t="s">
        <v>387</v>
      </c>
      <c r="D11" s="2" t="s">
        <v>39</v>
      </c>
      <c r="E11" s="2" t="s">
        <v>8</v>
      </c>
      <c r="F11" s="2" t="str">
        <f>"01:13.03"</f>
        <v>01:13.03</v>
      </c>
      <c r="G11" s="2" t="str">
        <f>"10"</f>
        <v>10</v>
      </c>
    </row>
    <row r="12" spans="1:7" x14ac:dyDescent="0.3">
      <c r="A12" s="2" t="s">
        <v>438</v>
      </c>
      <c r="B12" s="2" t="s">
        <v>52</v>
      </c>
      <c r="C12" s="2" t="s">
        <v>53</v>
      </c>
      <c r="D12" s="2" t="s">
        <v>54</v>
      </c>
      <c r="E12" s="2" t="s">
        <v>8</v>
      </c>
      <c r="F12" s="2" t="str">
        <f>"01:15.80"</f>
        <v>01:15.80</v>
      </c>
      <c r="G12" s="2" t="str">
        <f>"11"</f>
        <v>11</v>
      </c>
    </row>
    <row r="13" spans="1:7" x14ac:dyDescent="0.3">
      <c r="A13" s="2" t="s">
        <v>438</v>
      </c>
      <c r="B13" s="2" t="s">
        <v>113</v>
      </c>
      <c r="C13" s="2" t="s">
        <v>114</v>
      </c>
      <c r="D13" s="2" t="s">
        <v>115</v>
      </c>
      <c r="E13" s="2" t="s">
        <v>8</v>
      </c>
      <c r="F13" s="2" t="str">
        <f>"01:17.05"</f>
        <v>01:17.05</v>
      </c>
      <c r="G13" s="2" t="str">
        <f>"12"</f>
        <v>12</v>
      </c>
    </row>
    <row r="14" spans="1:7" x14ac:dyDescent="0.3">
      <c r="A14" s="2" t="s">
        <v>438</v>
      </c>
      <c r="B14" s="2" t="s">
        <v>416</v>
      </c>
      <c r="C14" s="2" t="s">
        <v>417</v>
      </c>
      <c r="D14" s="2" t="s">
        <v>418</v>
      </c>
      <c r="E14" s="2" t="s">
        <v>8</v>
      </c>
      <c r="F14" s="2" t="str">
        <f>"01:17.61"</f>
        <v>01:17.61</v>
      </c>
      <c r="G14" s="2" t="str">
        <f>"13"</f>
        <v>13</v>
      </c>
    </row>
    <row r="15" spans="1:7" x14ac:dyDescent="0.3">
      <c r="A15" s="2" t="s">
        <v>438</v>
      </c>
      <c r="B15" s="2" t="s">
        <v>9</v>
      </c>
      <c r="C15" s="2" t="s">
        <v>10</v>
      </c>
      <c r="D15" s="2" t="s">
        <v>11</v>
      </c>
      <c r="E15" s="2" t="s">
        <v>8</v>
      </c>
      <c r="F15" s="2" t="str">
        <f>"01:17.75"</f>
        <v>01:17.75</v>
      </c>
      <c r="G15" s="2" t="str">
        <f>"14"</f>
        <v>14</v>
      </c>
    </row>
    <row r="16" spans="1:7" x14ac:dyDescent="0.3">
      <c r="A16" s="2" t="s">
        <v>438</v>
      </c>
      <c r="B16" s="2" t="s">
        <v>194</v>
      </c>
      <c r="C16" s="2" t="s">
        <v>195</v>
      </c>
      <c r="D16" s="2" t="s">
        <v>96</v>
      </c>
      <c r="E16" s="2" t="s">
        <v>8</v>
      </c>
      <c r="F16" s="2" t="str">
        <f>"01:24.50"</f>
        <v>01:24.50</v>
      </c>
      <c r="G16" s="2" t="str">
        <f>"15"</f>
        <v>15</v>
      </c>
    </row>
    <row r="17" spans="1:7" x14ac:dyDescent="0.3">
      <c r="A17" s="2" t="s">
        <v>438</v>
      </c>
      <c r="B17" s="2" t="s">
        <v>91</v>
      </c>
      <c r="C17" s="2" t="s">
        <v>92</v>
      </c>
      <c r="D17" s="2" t="s">
        <v>93</v>
      </c>
      <c r="E17" s="2" t="s">
        <v>8</v>
      </c>
      <c r="F17" s="2" t="str">
        <f>"01:31.50"</f>
        <v>01:31.50</v>
      </c>
      <c r="G17" s="2" t="str">
        <f>"16"</f>
        <v>16</v>
      </c>
    </row>
    <row r="18" spans="1:7" x14ac:dyDescent="0.3">
      <c r="A18" s="2"/>
      <c r="B18" s="2"/>
      <c r="C18" s="2"/>
      <c r="D18" s="2"/>
      <c r="E18" s="2"/>
      <c r="F18" s="2"/>
      <c r="G18" s="2"/>
    </row>
    <row r="19" spans="1:7" x14ac:dyDescent="0.3">
      <c r="A19" s="2"/>
      <c r="B19" s="2"/>
      <c r="C19" s="2"/>
      <c r="D19" s="2"/>
      <c r="E19" s="2"/>
      <c r="F19" s="2"/>
      <c r="G19" s="2"/>
    </row>
    <row r="20" spans="1:7" x14ac:dyDescent="0.3">
      <c r="A20" s="2"/>
      <c r="B20" s="2"/>
      <c r="C20" s="2"/>
      <c r="D20" s="2"/>
      <c r="E20" s="2"/>
      <c r="F20" s="2"/>
      <c r="G20" s="2"/>
    </row>
    <row r="21" spans="1:7" x14ac:dyDescent="0.3">
      <c r="A21" s="2"/>
      <c r="B21" s="2"/>
      <c r="C21" s="2"/>
      <c r="D21" s="2"/>
      <c r="E21" s="2"/>
      <c r="F21" s="2"/>
      <c r="G21" s="2"/>
    </row>
    <row r="22" spans="1:7" x14ac:dyDescent="0.3">
      <c r="A22" s="2"/>
      <c r="B22" s="2"/>
      <c r="C22" s="2"/>
      <c r="D22" s="2"/>
      <c r="E22" s="2"/>
      <c r="F22" s="2"/>
      <c r="G22" s="2"/>
    </row>
    <row r="23" spans="1:7" x14ac:dyDescent="0.3">
      <c r="A23" s="2"/>
      <c r="B23" s="2"/>
      <c r="C23" s="2"/>
      <c r="D23" s="2"/>
      <c r="E23" s="2"/>
      <c r="F23" s="2"/>
      <c r="G23" s="2"/>
    </row>
    <row r="24" spans="1:7" x14ac:dyDescent="0.3">
      <c r="A24" s="2"/>
      <c r="B24" s="2"/>
      <c r="C24" s="2"/>
      <c r="D24" s="2"/>
      <c r="E24" s="2"/>
      <c r="F24" s="2"/>
      <c r="G24" s="2"/>
    </row>
    <row r="25" spans="1:7" x14ac:dyDescent="0.3">
      <c r="A25" s="2"/>
      <c r="B25" s="2"/>
      <c r="C25" s="2"/>
      <c r="D25" s="2"/>
      <c r="E25" s="2"/>
      <c r="F25" s="2"/>
      <c r="G25" s="2"/>
    </row>
    <row r="26" spans="1:7" x14ac:dyDescent="0.3">
      <c r="A26" s="2"/>
      <c r="B26" s="2"/>
      <c r="C26" s="2"/>
      <c r="D26" s="2"/>
      <c r="E26" s="2"/>
      <c r="F26" s="2"/>
      <c r="G26" s="2"/>
    </row>
    <row r="27" spans="1:7" x14ac:dyDescent="0.3">
      <c r="A27" s="2"/>
      <c r="B27" s="2"/>
      <c r="C27" s="2"/>
      <c r="D27" s="2"/>
      <c r="E27" s="2"/>
      <c r="F27" s="2"/>
      <c r="G27" s="2"/>
    </row>
    <row r="28" spans="1:7" x14ac:dyDescent="0.3">
      <c r="A28" s="2"/>
      <c r="B28" s="2"/>
      <c r="C28" s="2"/>
      <c r="D28" s="2"/>
      <c r="E28" s="2"/>
      <c r="F28" s="2"/>
      <c r="G28" s="2"/>
    </row>
    <row r="29" spans="1:7" x14ac:dyDescent="0.3">
      <c r="A29" s="2"/>
      <c r="B29" s="2"/>
      <c r="C29" s="2"/>
      <c r="D29" s="2"/>
      <c r="E29" s="2"/>
      <c r="F29" s="2"/>
      <c r="G29" s="2"/>
    </row>
  </sheetData>
  <autoFilter ref="E1:E29" xr:uid="{7BD247E5-59DB-4614-8046-212481053666}"/>
  <sortState xmlns:xlrd2="http://schemas.microsoft.com/office/spreadsheetml/2017/richdata2" ref="A2:G29">
    <sortCondition ref="G1:G29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53F87-6584-47D8-9CFE-A94FF501FCB5}">
  <dimension ref="A1:J29"/>
  <sheetViews>
    <sheetView workbookViewId="0">
      <selection activeCell="J18" sqref="J18"/>
    </sheetView>
  </sheetViews>
  <sheetFormatPr baseColWidth="10" defaultRowHeight="14.4" x14ac:dyDescent="0.3"/>
  <sheetData>
    <row r="1" spans="1:7" ht="28.8" x14ac:dyDescent="0.3">
      <c r="A1" s="1" t="s">
        <v>438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 x14ac:dyDescent="0.3">
      <c r="A2" s="2" t="s">
        <v>438</v>
      </c>
      <c r="B2" s="2" t="s">
        <v>353</v>
      </c>
      <c r="C2" s="2" t="s">
        <v>354</v>
      </c>
      <c r="D2" s="2" t="s">
        <v>355</v>
      </c>
      <c r="E2" s="2" t="s">
        <v>27</v>
      </c>
      <c r="F2" s="2" t="str">
        <f>"01:11.22"</f>
        <v>01:11.22</v>
      </c>
      <c r="G2" s="2" t="str">
        <f>"1"</f>
        <v>1</v>
      </c>
    </row>
    <row r="3" spans="1:7" x14ac:dyDescent="0.3">
      <c r="A3" s="2" t="s">
        <v>438</v>
      </c>
      <c r="B3" s="2" t="s">
        <v>266</v>
      </c>
      <c r="C3" s="2" t="s">
        <v>267</v>
      </c>
      <c r="D3" s="2" t="s">
        <v>268</v>
      </c>
      <c r="E3" s="2" t="s">
        <v>27</v>
      </c>
      <c r="F3" s="2" t="str">
        <f>"01:14.96"</f>
        <v>01:14.96</v>
      </c>
      <c r="G3" s="2" t="str">
        <f>"2"</f>
        <v>2</v>
      </c>
    </row>
    <row r="4" spans="1:7" x14ac:dyDescent="0.3">
      <c r="A4" s="2" t="s">
        <v>438</v>
      </c>
      <c r="B4" s="2" t="s">
        <v>260</v>
      </c>
      <c r="C4" s="2" t="s">
        <v>261</v>
      </c>
      <c r="D4" s="2" t="s">
        <v>262</v>
      </c>
      <c r="E4" s="2" t="s">
        <v>27</v>
      </c>
      <c r="F4" s="2" t="str">
        <f>"01:17.72"</f>
        <v>01:17.72</v>
      </c>
      <c r="G4" s="2" t="str">
        <f>"3"</f>
        <v>3</v>
      </c>
    </row>
    <row r="5" spans="1:7" x14ac:dyDescent="0.3">
      <c r="A5" s="2" t="s">
        <v>438</v>
      </c>
      <c r="B5" s="2" t="s">
        <v>413</v>
      </c>
      <c r="C5" s="2" t="s">
        <v>414</v>
      </c>
      <c r="D5" s="2" t="s">
        <v>415</v>
      </c>
      <c r="E5" s="2" t="s">
        <v>27</v>
      </c>
      <c r="F5" s="2" t="str">
        <f>"01:20.20"</f>
        <v>01:20.20</v>
      </c>
      <c r="G5" s="2" t="str">
        <f>"4"</f>
        <v>4</v>
      </c>
    </row>
    <row r="6" spans="1:7" x14ac:dyDescent="0.3">
      <c r="A6" s="2" t="s">
        <v>438</v>
      </c>
      <c r="B6" s="2" t="s">
        <v>427</v>
      </c>
      <c r="C6" s="2" t="s">
        <v>428</v>
      </c>
      <c r="D6" s="2" t="s">
        <v>429</v>
      </c>
      <c r="E6" s="2" t="s">
        <v>27</v>
      </c>
      <c r="F6" s="2" t="str">
        <f>"01:20.71"</f>
        <v>01:20.71</v>
      </c>
      <c r="G6" s="2" t="str">
        <f>"5"</f>
        <v>5</v>
      </c>
    </row>
    <row r="7" spans="1:7" x14ac:dyDescent="0.3">
      <c r="A7" s="2" t="s">
        <v>438</v>
      </c>
      <c r="B7" s="2" t="s">
        <v>362</v>
      </c>
      <c r="C7" s="2" t="s">
        <v>363</v>
      </c>
      <c r="D7" s="2" t="s">
        <v>364</v>
      </c>
      <c r="E7" s="2" t="s">
        <v>27</v>
      </c>
      <c r="F7" s="2" t="str">
        <f>"01:21.08"</f>
        <v>01:21.08</v>
      </c>
      <c r="G7" s="2" t="str">
        <f>"6"</f>
        <v>6</v>
      </c>
    </row>
    <row r="8" spans="1:7" x14ac:dyDescent="0.3">
      <c r="A8" s="2" t="s">
        <v>438</v>
      </c>
      <c r="B8" s="2" t="s">
        <v>119</v>
      </c>
      <c r="C8" s="2" t="s">
        <v>120</v>
      </c>
      <c r="D8" s="2" t="s">
        <v>121</v>
      </c>
      <c r="E8" s="2" t="s">
        <v>27</v>
      </c>
      <c r="F8" s="2" t="str">
        <f>"01:28.14"</f>
        <v>01:28.14</v>
      </c>
      <c r="G8" s="2" t="str">
        <f>"7"</f>
        <v>7</v>
      </c>
    </row>
    <row r="9" spans="1:7" x14ac:dyDescent="0.3">
      <c r="A9" s="2" t="s">
        <v>438</v>
      </c>
      <c r="B9" s="2" t="s">
        <v>204</v>
      </c>
      <c r="C9" s="2" t="s">
        <v>205</v>
      </c>
      <c r="D9" s="2" t="s">
        <v>206</v>
      </c>
      <c r="E9" s="2" t="s">
        <v>27</v>
      </c>
      <c r="F9" s="2" t="str">
        <f>"01:29.08"</f>
        <v>01:29.08</v>
      </c>
      <c r="G9" s="2" t="str">
        <f>"8"</f>
        <v>8</v>
      </c>
    </row>
    <row r="10" spans="1:7" x14ac:dyDescent="0.3">
      <c r="A10" s="2" t="s">
        <v>438</v>
      </c>
      <c r="B10" s="2" t="s">
        <v>284</v>
      </c>
      <c r="C10" s="2" t="s">
        <v>285</v>
      </c>
      <c r="D10" s="2" t="s">
        <v>87</v>
      </c>
      <c r="E10" s="2" t="s">
        <v>27</v>
      </c>
      <c r="F10" s="2" t="str">
        <f>"01:30.11"</f>
        <v>01:30.11</v>
      </c>
      <c r="G10" s="2" t="str">
        <f>"9"</f>
        <v>9</v>
      </c>
    </row>
    <row r="11" spans="1:7" x14ac:dyDescent="0.3">
      <c r="A11" s="2" t="s">
        <v>438</v>
      </c>
      <c r="B11" s="2" t="s">
        <v>420</v>
      </c>
      <c r="C11" s="2" t="s">
        <v>421</v>
      </c>
      <c r="D11" s="2" t="s">
        <v>422</v>
      </c>
      <c r="E11" s="2" t="s">
        <v>27</v>
      </c>
      <c r="F11" s="2" t="str">
        <f>"01:34.12"</f>
        <v>01:34.12</v>
      </c>
      <c r="G11" s="2" t="str">
        <f>"10"</f>
        <v>10</v>
      </c>
    </row>
    <row r="12" spans="1:7" x14ac:dyDescent="0.3">
      <c r="A12" s="2"/>
      <c r="B12" s="2"/>
      <c r="C12" s="2"/>
      <c r="D12" s="2"/>
      <c r="E12" s="2"/>
      <c r="F12" s="2"/>
      <c r="G12" s="2"/>
    </row>
    <row r="13" spans="1:7" x14ac:dyDescent="0.3">
      <c r="A13" s="2"/>
      <c r="B13" s="2"/>
      <c r="C13" s="2"/>
      <c r="D13" s="2"/>
      <c r="E13" s="2"/>
      <c r="F13" s="2"/>
      <c r="G13" s="2"/>
    </row>
    <row r="14" spans="1:7" x14ac:dyDescent="0.3">
      <c r="A14" s="2"/>
      <c r="B14" s="2"/>
      <c r="C14" s="2"/>
      <c r="D14" s="2"/>
      <c r="E14" s="2"/>
      <c r="F14" s="2"/>
      <c r="G14" s="2"/>
    </row>
    <row r="15" spans="1:7" x14ac:dyDescent="0.3">
      <c r="A15" s="2"/>
      <c r="B15" s="2"/>
      <c r="C15" s="2"/>
      <c r="D15" s="2"/>
      <c r="E15" s="2"/>
      <c r="F15" s="2"/>
      <c r="G15" s="2"/>
    </row>
    <row r="16" spans="1:7" x14ac:dyDescent="0.3">
      <c r="A16" s="2"/>
      <c r="B16" s="2"/>
      <c r="C16" s="2"/>
      <c r="D16" s="2"/>
      <c r="E16" s="2"/>
      <c r="F16" s="2"/>
      <c r="G16" s="2"/>
    </row>
    <row r="17" spans="1:10" x14ac:dyDescent="0.3">
      <c r="A17" s="2"/>
      <c r="B17" s="2"/>
      <c r="C17" s="2"/>
      <c r="D17" s="2"/>
      <c r="E17" s="2"/>
      <c r="F17" s="2"/>
      <c r="G17" s="2"/>
    </row>
    <row r="18" spans="1:10" x14ac:dyDescent="0.3">
      <c r="A18" s="2"/>
      <c r="B18" s="2"/>
      <c r="C18" s="2"/>
      <c r="D18" s="2"/>
      <c r="E18" s="2"/>
      <c r="F18" s="2"/>
      <c r="G18" s="2"/>
      <c r="J18" t="s">
        <v>521</v>
      </c>
    </row>
    <row r="19" spans="1:10" x14ac:dyDescent="0.3">
      <c r="A19" s="2"/>
      <c r="B19" s="2"/>
      <c r="C19" s="2"/>
      <c r="D19" s="2"/>
      <c r="E19" s="2"/>
      <c r="F19" s="2"/>
      <c r="G19" s="2"/>
    </row>
    <row r="20" spans="1:10" x14ac:dyDescent="0.3">
      <c r="A20" s="2"/>
      <c r="B20" s="2"/>
      <c r="C20" s="2"/>
      <c r="D20" s="2"/>
      <c r="E20" s="2"/>
      <c r="F20" s="2"/>
      <c r="G20" s="2"/>
    </row>
    <row r="21" spans="1:10" x14ac:dyDescent="0.3">
      <c r="A21" s="2"/>
      <c r="B21" s="2"/>
      <c r="C21" s="2"/>
      <c r="D21" s="2"/>
      <c r="E21" s="2"/>
      <c r="F21" s="2"/>
      <c r="G21" s="2"/>
    </row>
    <row r="22" spans="1:10" x14ac:dyDescent="0.3">
      <c r="A22" s="2"/>
      <c r="B22" s="2"/>
      <c r="C22" s="2"/>
      <c r="D22" s="2"/>
      <c r="E22" s="2"/>
      <c r="F22" s="2"/>
      <c r="G22" s="2"/>
    </row>
    <row r="23" spans="1:10" x14ac:dyDescent="0.3">
      <c r="A23" s="2"/>
      <c r="B23" s="2"/>
      <c r="C23" s="2"/>
      <c r="D23" s="2"/>
      <c r="E23" s="2"/>
      <c r="F23" s="2"/>
      <c r="G23" s="2"/>
    </row>
    <row r="24" spans="1:10" x14ac:dyDescent="0.3">
      <c r="A24" s="2"/>
      <c r="B24" s="2"/>
      <c r="C24" s="2"/>
      <c r="D24" s="2"/>
      <c r="E24" s="2"/>
      <c r="F24" s="2"/>
      <c r="G24" s="2"/>
    </row>
    <row r="25" spans="1:10" x14ac:dyDescent="0.3">
      <c r="A25" s="2"/>
      <c r="B25" s="2"/>
      <c r="C25" s="2"/>
      <c r="D25" s="2"/>
      <c r="E25" s="2"/>
      <c r="F25" s="2"/>
      <c r="G25" s="2"/>
    </row>
    <row r="26" spans="1:10" x14ac:dyDescent="0.3">
      <c r="A26" s="2"/>
      <c r="B26" s="2"/>
      <c r="C26" s="2"/>
      <c r="D26" s="2"/>
      <c r="E26" s="2"/>
      <c r="F26" s="2"/>
      <c r="G26" s="2"/>
    </row>
    <row r="27" spans="1:10" x14ac:dyDescent="0.3">
      <c r="A27" s="2"/>
      <c r="B27" s="2"/>
      <c r="C27" s="2"/>
      <c r="D27" s="2"/>
      <c r="E27" s="2"/>
      <c r="F27" s="2"/>
      <c r="G27" s="2"/>
    </row>
    <row r="28" spans="1:10" x14ac:dyDescent="0.3">
      <c r="A28" s="2"/>
      <c r="B28" s="2"/>
      <c r="C28" s="2"/>
      <c r="D28" s="2"/>
      <c r="E28" s="2"/>
      <c r="F28" s="2"/>
      <c r="G28" s="2"/>
    </row>
    <row r="29" spans="1:10" x14ac:dyDescent="0.3">
      <c r="A29" s="2"/>
      <c r="B29" s="2"/>
      <c r="C29" s="2"/>
      <c r="D29" s="2"/>
      <c r="E29" s="2"/>
      <c r="F29" s="2"/>
      <c r="G29" s="2"/>
    </row>
  </sheetData>
  <sortState xmlns:xlrd2="http://schemas.microsoft.com/office/spreadsheetml/2017/richdata2" ref="A2:G29">
    <sortCondition ref="G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20</vt:i4>
      </vt:variant>
    </vt:vector>
  </HeadingPairs>
  <TitlesOfParts>
    <vt:vector size="20" baseType="lpstr">
      <vt:lpstr>50 NL HOMME</vt:lpstr>
      <vt:lpstr>50 NL FEMME</vt:lpstr>
      <vt:lpstr>100 NL HOMME</vt:lpstr>
      <vt:lpstr>100 NL FEMME</vt:lpstr>
      <vt:lpstr>50 D HOMME</vt:lpstr>
      <vt:lpstr>50 D FEMME</vt:lpstr>
      <vt:lpstr>100 D HOMME</vt:lpstr>
      <vt:lpstr>100 D FEMME</vt:lpstr>
      <vt:lpstr>50 B HOMME</vt:lpstr>
      <vt:lpstr>50 B FEMMES</vt:lpstr>
      <vt:lpstr>100 B HOMMES</vt:lpstr>
      <vt:lpstr>100 B FEMMES</vt:lpstr>
      <vt:lpstr>50 P HOMMES</vt:lpstr>
      <vt:lpstr>50 P FEMMES</vt:lpstr>
      <vt:lpstr>100 P HOMMES</vt:lpstr>
      <vt:lpstr>100 P FEMMES</vt:lpstr>
      <vt:lpstr>200 NL HOMMES</vt:lpstr>
      <vt:lpstr>200 NL FEMMES</vt:lpstr>
      <vt:lpstr>100 4N HOMMES</vt:lpstr>
      <vt:lpstr>100 4N FEMMES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CYPRIEN FFSU</dc:creator>
  <cp:lastModifiedBy>Cyprien AVET</cp:lastModifiedBy>
  <dcterms:created xsi:type="dcterms:W3CDTF">2024-12-17T10:28:55Z</dcterms:created>
  <dcterms:modified xsi:type="dcterms:W3CDTF">2024-12-17T10:29:09Z</dcterms:modified>
</cp:coreProperties>
</file>